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93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'Дох1'!$A$1:$G$130</definedName>
    <definedName name="_xlnm.Print_Area" localSheetId="8">'Прог7'!$A$1:$K$142</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<sst xmlns="http://schemas.openxmlformats.org/spreadsheetml/2006/main" count="2027" uniqueCount="904">
  <si>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</si>
  <si>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</si>
  <si>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</si>
  <si>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</si>
  <si>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</si>
  <si>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</si>
  <si>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</si>
  <si>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</si>
  <si>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</si>
  <si>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</si>
  <si>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</si>
  <si>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</si>
  <si>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</si>
  <si>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</si>
  <si>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</si>
  <si>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</si>
  <si>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</si>
  <si>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</si>
  <si>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</si>
  <si>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</si>
  <si>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</si>
  <si>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</si>
  <si>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</si>
  <si>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</si>
  <si>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</si>
  <si>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</si>
  <si>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</si>
  <si>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</si>
  <si>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</si>
  <si>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</si>
  <si>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</si>
  <si>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</si>
  <si>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</si>
  <si>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</si>
  <si>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</si>
  <si>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</si>
  <si>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</si>
  <si>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</si>
  <si>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</si>
  <si>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</si>
  <si>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</si>
  <si>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</si>
  <si>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</si>
  <si>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</si>
  <si>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</si>
  <si>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</si>
  <si>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</si>
  <si>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</si>
  <si>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</si>
  <si>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</si>
  <si>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</si>
  <si>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</si>
  <si>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</si>
  <si>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</si>
  <si>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</si>
  <si>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</si>
  <si>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</si>
  <si>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</si>
  <si>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</si>
  <si>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</si>
  <si>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</si>
  <si>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</si>
  <si>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</si>
  <si>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</si>
  <si>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</si>
  <si>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</si>
  <si>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</si>
  <si>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</si>
  <si>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</si>
  <si>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</si>
  <si>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</si>
  <si>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</si>
  <si>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</si>
  <si>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</si>
  <si>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</si>
  <si>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</si>
  <si>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</si>
  <si>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</si>
  <si>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</si>
  <si>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</si>
  <si>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</si>
  <si>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</si>
  <si>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</si>
  <si>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</si>
  <si>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</si>
  <si>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</si>
  <si>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</si>
  <si>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</si>
  <si>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</si>
  <si>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</si>
  <si>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</si>
  <si>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</si>
  <si>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</si>
  <si>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</si>
  <si>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</si>
  <si>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</si>
  <si>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</si>
  <si>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</si>
  <si>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</si>
  <si>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</si>
  <si>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</si>
  <si>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</si>
  <si>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</si>
  <si>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</si>
  <si>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</si>
  <si>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</si>
  <si>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</si>
  <si>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</si>
  <si>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</si>
  <si>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</si>
  <si>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</si>
  <si>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</si>
  <si>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</si>
  <si>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</si>
  <si>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</si>
  <si>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</si>
  <si>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</si>
  <si>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</si>
  <si>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</si>
  <si>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</si>
  <si>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</si>
  <si>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</si>
  <si>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</si>
  <si>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</si>
  <si>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</si>
  <si>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</si>
  <si>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</si>
  <si>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</si>
  <si>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</si>
  <si>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</si>
  <si>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</si>
  <si>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</si>
  <si>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</si>
  <si>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</si>
  <si>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</si>
  <si>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</si>
  <si>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</si>
  <si>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</si>
  <si>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</si>
  <si>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</si>
  <si>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</si>
  <si>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</si>
  <si>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</si>
  <si>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</si>
  <si>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</si>
  <si>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</si>
  <si>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</si>
  <si>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</si>
  <si>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</si>
  <si>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</si>
  <si>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</si>
  <si>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</si>
  <si>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</si>
  <si>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</si>
  <si>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</si>
  <si>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</si>
  <si>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</si>
  <si>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</si>
  <si>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</si>
  <si>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</si>
  <si>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</si>
  <si>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</si>
  <si>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</si>
  <si>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</si>
  <si>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</si>
  <si>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</si>
  <si>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</si>
  <si>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</si>
  <si>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</si>
  <si>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</si>
  <si>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</si>
  <si>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</si>
  <si>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</si>
  <si>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</si>
  <si>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</si>
  <si>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</si>
  <si>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</si>
  <si>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</si>
  <si>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</si>
  <si>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</si>
  <si>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</si>
  <si>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</si>
  <si>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</si>
  <si>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</si>
  <si>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</si>
  <si>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</si>
  <si>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</si>
  <si>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</si>
  <si>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</si>
  <si>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</si>
  <si>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</si>
  <si>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</si>
  <si>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</si>
  <si>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</si>
  <si>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</si>
  <si>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</si>
  <si>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</si>
  <si>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</si>
  <si>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</si>
  <si>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</si>
  <si>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</si>
  <si>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</si>
  <si>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</si>
  <si>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</si>
  <si>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</si>
  <si>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</si>
  <si>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</si>
  <si>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</si>
  <si>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</si>
  <si>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</si>
  <si>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</si>
  <si>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</si>
  <si>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</si>
  <si>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</si>
  <si>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</si>
  <si>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</si>
  <si>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</si>
  <si>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</si>
  <si>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</si>
  <si>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</si>
  <si>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</si>
  <si>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</si>
  <si>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</si>
  <si>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</si>
  <si>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</si>
  <si>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</si>
  <si>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</si>
  <si>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</si>
  <si>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</si>
  <si>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</si>
  <si>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</si>
  <si>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</si>
  <si>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</si>
  <si>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</si>
  <si>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</si>
  <si>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</si>
  <si>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</si>
  <si>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</si>
  <si>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</si>
  <si>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</si>
  <si>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</si>
  <si>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</si>
  <si>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</si>
  <si>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</si>
  <si>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</si>
  <si>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</si>
  <si>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</si>
  <si>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</si>
  <si>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</si>
  <si>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</si>
  <si>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</si>
  <si>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</si>
  <si>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</si>
  <si>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</si>
  <si>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</si>
  <si>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</si>
  <si>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</si>
  <si>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</si>
  <si>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</si>
  <si>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</si>
  <si>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</si>
  <si>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</si>
  <si>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</si>
  <si>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</si>
  <si>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</si>
  <si>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</si>
  <si>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</si>
  <si>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</si>
  <si>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</si>
  <si>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</si>
  <si>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</si>
  <si>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</si>
  <si>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</si>
  <si>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</si>
  <si>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</si>
  <si>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</si>
  <si>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</si>
  <si>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</si>
  <si>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</si>
  <si>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</si>
  <si>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</si>
  <si>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</si>
  <si>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</si>
  <si>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</si>
  <si>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</si>
  <si>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</si>
  <si>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</si>
  <si>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</si>
  <si>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</si>
  <si>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</si>
  <si>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</si>
  <si>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</si>
  <si>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</si>
  <si>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</si>
  <si>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</si>
  <si>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</si>
  <si>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</si>
  <si>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</si>
  <si>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</si>
  <si>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</si>
  <si>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</si>
  <si>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</si>
  <si>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</si>
  <si>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</si>
  <si>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</si>
  <si>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</si>
  <si>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</si>
  <si>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</si>
  <si>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</si>
  <si>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</si>
  <si>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</si>
  <si>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</si>
  <si>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</si>
  <si>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</si>
  <si>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</si>
  <si>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</si>
  <si>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</si>
  <si>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</si>
  <si>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</si>
  <si>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</si>
  <si>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</si>
  <si>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</si>
  <si>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</si>
  <si>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</si>
  <si>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</si>
  <si>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</si>
  <si>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</si>
  <si>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</si>
  <si>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</si>
  <si>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</si>
  <si>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</si>
  <si>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</si>
  <si>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</si>
  <si>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</si>
  <si>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</si>
  <si>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</si>
  <si>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</si>
  <si>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</si>
  <si>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</si>
  <si>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</si>
  <si>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</si>
  <si>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</si>
  <si>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</si>
  <si>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</si>
  <si>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</si>
  <si>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</si>
  <si>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</si>
  <si>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</si>
  <si>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</si>
  <si>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</si>
  <si>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</si>
  <si>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</si>
  <si>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</si>
  <si>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</si>
  <si>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</si>
  <si>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</si>
  <si>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</si>
  <si>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</si>
  <si>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</si>
  <si>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</si>
  <si>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</si>
  <si>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</si>
  <si>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</si>
  <si>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</si>
  <si>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</si>
  <si>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</si>
  <si>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</si>
  <si>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</si>
  <si>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</si>
  <si>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</si>
  <si>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</si>
  <si>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</si>
  <si>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</si>
  <si>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</si>
  <si>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</si>
  <si>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</si>
  <si>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</si>
  <si>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</si>
  <si>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</si>
  <si>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</si>
  <si>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</si>
  <si>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</si>
  <si>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</si>
  <si>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</si>
  <si>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</si>
  <si>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</si>
  <si>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</si>
  <si>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</si>
  <si>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</si>
  <si>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</si>
  <si>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</si>
  <si>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</si>
  <si>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</si>
  <si>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</si>
  <si>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</si>
  <si>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</si>
  <si>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</si>
  <si>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</si>
  <si>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</si>
  <si>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</si>
  <si>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</si>
  <si>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</si>
  <si>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</si>
  <si>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</si>
  <si>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</si>
  <si>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</si>
  <si>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</si>
  <si>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</si>
  <si>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</si>
  <si>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</si>
  <si>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</si>
  <si>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</si>
  <si>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</si>
  <si>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</si>
  <si>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</si>
  <si>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</si>
  <si>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</si>
  <si>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</si>
  <si>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</si>
  <si>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</si>
  <si>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</si>
  <si>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</si>
  <si>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</si>
  <si>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</si>
  <si>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</si>
  <si>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</si>
  <si>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</si>
  <si>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</si>
  <si>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</si>
  <si>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</si>
  <si>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</si>
  <si>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</si>
  <si>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</si>
  <si>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</si>
  <si>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</si>
  <si>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</si>
  <si>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</si>
  <si>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</si>
  <si>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</si>
  <si>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</si>
  <si>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</si>
  <si>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</si>
  <si>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</si>
  <si>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</si>
  <si>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</si>
  <si>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</si>
  <si>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</si>
  <si>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</si>
  <si>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</si>
  <si>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</si>
  <si>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</si>
  <si>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</si>
  <si>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</si>
  <si>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</si>
  <si>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</si>
  <si>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</si>
  <si>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</si>
  <si>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</si>
  <si>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</si>
  <si>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</si>
  <si>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</si>
  <si>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</si>
  <si>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</si>
  <si>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</si>
  <si>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</si>
  <si>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</si>
  <si>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</si>
  <si>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</si>
  <si>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</si>
  <si>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</si>
  <si>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</si>
  <si>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</si>
  <si>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</si>
  <si>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</si>
  <si>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</si>
  <si>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</si>
  <si>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</si>
  <si>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</si>
  <si>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</si>
  <si>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</si>
  <si>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</si>
  <si>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</si>
  <si>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</si>
  <si>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</si>
  <si>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</si>
  <si>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</si>
  <si>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</si>
  <si>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</si>
  <si>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</si>
  <si>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</si>
  <si>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</si>
  <si>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</si>
  <si>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</si>
  <si>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</si>
  <si>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</si>
  <si>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</si>
  <si>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</si>
  <si>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</si>
  <si>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</si>
  <si>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</si>
  <si>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</si>
  <si>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</si>
  <si>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</si>
  <si>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</si>
  <si>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</si>
  <si>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</si>
  <si>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</si>
  <si>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</si>
  <si>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</si>
  <si>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</si>
  <si>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</si>
  <si>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</si>
  <si>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</si>
  <si>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</si>
  <si>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</si>
  <si>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</si>
  <si>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</si>
  <si>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</si>
  <si>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</si>
  <si>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</si>
  <si>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</si>
  <si>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</si>
  <si>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</si>
  <si>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</si>
  <si>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</si>
  <si>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</si>
  <si>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</si>
  <si>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</si>
  <si>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</si>
  <si>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</si>
  <si>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</si>
  <si>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</si>
  <si>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</si>
  <si>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</si>
  <si>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</si>
  <si>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</si>
  <si>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</si>
  <si>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</si>
  <si>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</si>
  <si>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</si>
  <si>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</si>
  <si>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</si>
  <si>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</si>
  <si>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</si>
  <si>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</si>
  <si>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</si>
  <si>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</si>
  <si>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</si>
  <si>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</si>
  <si>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</si>
  <si>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</si>
  <si>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</si>
  <si>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</si>
  <si>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</si>
  <si>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</si>
  <si>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</si>
  <si>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</si>
  <si>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</si>
  <si>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</si>
  <si>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</si>
  <si>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</si>
  <si>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</si>
  <si>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</si>
  <si>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</si>
  <si>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</si>
  <si>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</si>
  <si>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</si>
  <si>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</si>
  <si>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</si>
  <si>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</si>
  <si>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</si>
  <si>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</si>
  <si>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</si>
  <si>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</si>
  <si>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</si>
  <si>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</si>
  <si>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</si>
  <si>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</si>
  <si>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</si>
  <si>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</si>
  <si>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</si>
  <si>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</si>
  <si>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</si>
  <si>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</si>
  <si>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</si>
  <si>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</si>
  <si>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</si>
  <si>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</si>
  <si>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</si>
  <si>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</si>
  <si>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</si>
  <si>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</si>
  <si>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</si>
  <si>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</si>
  <si>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</si>
  <si>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</si>
  <si>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</si>
  <si>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</si>
  <si>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</si>
  <si>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</si>
  <si>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</si>
  <si>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</si>
  <si>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</si>
  <si>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</si>
  <si>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</si>
  <si>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</si>
  <si>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</si>
  <si>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</si>
  <si>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</si>
  <si>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</si>
  <si>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</si>
  <si>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</si>
  <si>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</si>
  <si>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</si>
  <si>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</si>
  <si>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</si>
  <si>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</si>
  <si>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</si>
  <si>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</si>
  <si>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</si>
  <si>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</si>
  <si>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</si>
  <si>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</si>
  <si>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</si>
  <si>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</si>
  <si>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</si>
  <si>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</si>
  <si>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</si>
  <si>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</si>
  <si>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</si>
  <si>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</si>
  <si>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</si>
  <si>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</si>
  <si>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</si>
  <si>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</si>
  <si>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</si>
  <si>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</si>
  <si>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</si>
  <si>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</si>
  <si>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</si>
  <si>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</si>
  <si>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</si>
  <si>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</si>
  <si>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</si>
  <si>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</si>
  <si>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</si>
  <si>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</si>
  <si>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</si>
  <si>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</si>
  <si>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</si>
  <si>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</si>
  <si>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</si>
  <si>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</si>
  <si>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</si>
  <si>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</si>
  <si>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</si>
  <si>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</si>
  <si>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</si>
  <si>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</si>
  <si>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</si>
  <si>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</si>
  <si>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</si>
  <si>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</si>
  <si>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</si>
  <si>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</si>
  <si>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</si>
  <si>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</si>
  <si>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</si>
  <si>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</si>
  <si>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</si>
  <si>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</si>
  <si>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</si>
  <si>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</si>
  <si>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</si>
  <si>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</si>
  <si>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</si>
  <si>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</si>
  <si>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</si>
  <si>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</si>
  <si>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</si>
  <si>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</si>
  <si>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</si>
  <si>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</si>
  <si>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</si>
  <si>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</si>
  <si>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</si>
  <si>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</si>
  <si>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</si>
  <si>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</si>
  <si>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</si>
  <si>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</si>
  <si>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</si>
  <si>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</si>
  <si>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</si>
  <si>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</si>
  <si>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</si>
  <si>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</si>
  <si>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</si>
  <si>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</si>
  <si>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</si>
  <si>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</si>
  <si>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</si>
  <si>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</si>
  <si>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</si>
  <si>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</si>
  <si>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</si>
  <si>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</si>
  <si>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</si>
  <si>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</si>
  <si>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</si>
  <si>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</si>
  <si>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</si>
  <si>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</si>
  <si>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</si>
  <si>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</si>
  <si>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</si>
  <si>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</si>
  <si>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</si>
  <si>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</si>
  <si>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</si>
  <si>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</si>
  <si>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</si>
  <si>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</si>
  <si>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</si>
  <si>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</si>
  <si>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</si>
  <si>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</si>
  <si>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</si>
  <si>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</si>
  <si>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</si>
  <si>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</si>
  <si>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</si>
  <si>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</si>
  <si>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</si>
  <si>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</si>
  <si>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</si>
  <si>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</si>
  <si>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</si>
  <si>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</si>
  <si>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</si>
  <si>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</si>
  <si>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</si>
  <si>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</si>
  <si>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</si>
  <si>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</si>
  <si>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</si>
  <si>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</si>
  <si>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</si>
  <si>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</si>
  <si>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</si>
  <si>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</si>
  <si>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</si>
  <si>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</si>
  <si>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</si>
  <si>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</si>
  <si>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</si>
  <si>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</si>
  <si>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</si>
  <si>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</si>
  <si>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</si>
  <si>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</si>
  <si>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</si>
  <si>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</si>
  <si>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</si>
  <si>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</si>
  <si>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</si>
  <si>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</si>
  <si>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</si>
  <si>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</si>
  <si>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</si>
  <si>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</si>
  <si>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</si>
  <si>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</si>
  <si>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</si>
  <si>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</si>
  <si>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</si>
  <si>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</si>
  <si>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</si>
  <si>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</si>
  <si>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</si>
  <si>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</si>
  <si>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</si>
  <si>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</si>
  <si>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</si>
  <si>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</si>
  <si>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</si>
  <si>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</si>
  <si>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</si>
  <si>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</si>
  <si>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</si>
  <si>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</si>
  <si>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</si>
  <si>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</si>
  <si>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</si>
  <si>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</si>
  <si>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</si>
  <si>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</si>
  <si>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</si>
  <si>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</si>
  <si>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</si>
  <si>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</si>
  <si>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</si>
  <si>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</si>
  <si>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</si>
  <si>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</si>
  <si>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</si>
  <si>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</si>
  <si>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</si>
  <si>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</si>
  <si>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</si>
  <si>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</si>
  <si>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</si>
  <si>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</si>
  <si>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</si>
  <si>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</si>
  <si>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</si>
  <si>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</si>
  <si>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</si>
  <si>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</si>
  <si>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</si>
  <si>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</si>
  <si>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</si>
  <si>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</si>
  <si>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</si>
  <si>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</si>
  <si>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</si>
  <si>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</si>
  <si>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</si>
  <si>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</si>
  <si>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</si>
  <si>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</si>
  <si>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</si>
  <si>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</si>
  <si>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</si>
  <si>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</si>
  <si>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</si>
  <si>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</si>
  <si>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</si>
  <si>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</si>
  <si>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</si>
  <si>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</si>
  <si>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</si>
  <si>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</si>
  <si>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</si>
  <si>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</si>
  <si>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</si>
  <si>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</si>
  <si>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</si>
  <si>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</si>
  <si>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</si>
  <si>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</si>
  <si>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</si>
  <si>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</si>
  <si>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</si>
  <si>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</si>
  <si>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</si>
  <si>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</si>
  <si>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</si>
  <si>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</si>
  <si>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</si>
  <si>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</si>
  <si>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</si>
  <si>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</si>
  <si>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</si>
  <si>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</si>
  <si>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</si>
  <si>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</si>
  <si>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</si>
  <si>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</si>
  <si>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</si>
  <si>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</si>
  <si>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</si>
  <si>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</si>
  <si>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</si>
  <si>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</si>
  <si>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</si>
  <si>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</si>
  <si>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</si>
  <si>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</si>
  <si>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</si>
  <si>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</si>
  <si>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</si>
  <si>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</si>
  <si>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</si>
  <si>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</si>
  <si>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</si>
  <si>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</si>
  <si>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</si>
  <si>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</si>
  <si>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</si>
  <si>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</si>
  <si>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</si>
  <si>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</si>
  <si>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Рішення міської ради від 15.09.2023 року № 987</t>
  </si>
  <si>
    <t>Транспортний податок з фізичних осіб</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</si>
  <si>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</si>
  <si>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</si>
  <si>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</si>
  <si>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</si>
  <si>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</si>
  <si>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</si>
  <si>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</si>
  <si>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</si>
  <si>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35-ої сесії                                                                                              Новгород-Сіверської міської ради                                                                         VIII скликання                                                                                                від 21 грудня 2023 року № 1062)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</si>
</sst>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79">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0"/>
      <name val="Times New Roman Cyr"/>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15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6"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1"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4" fillId="0" borderId="10" xfId="33" applyFont="1" applyBorder="1">
      <alignment/>
      <protection/>
    </xf>
    <xf numFmtId="198" fontId="45" fillId="0" borderId="10" xfId="61" applyNumberFormat="1" applyFont="1" applyBorder="1" applyAlignment="1">
      <alignment vertical="center"/>
      <protection/>
    </xf>
    <xf numFmtId="3" fontId="45"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6" fillId="0" borderId="0" xfId="61" applyNumberFormat="1" applyFont="1">
      <alignment/>
      <protection/>
    </xf>
    <xf numFmtId="0" fontId="0" fillId="0" borderId="0" xfId="55">
      <alignment/>
      <protection/>
    </xf>
    <xf numFmtId="0" fontId="21" fillId="0" borderId="0" xfId="61" applyFont="1">
      <alignment/>
      <protection/>
    </xf>
    <xf numFmtId="0" fontId="47"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48" fillId="0" borderId="0" xfId="61" applyFont="1" applyProtection="1">
      <alignment/>
      <protection locked="0"/>
    </xf>
    <xf numFmtId="0" fontId="48" fillId="0" borderId="0" xfId="61" applyFont="1" applyAlignment="1" applyProtection="1">
      <alignment horizontal="left" vertical="top" wrapText="1"/>
      <protection locked="0"/>
    </xf>
    <xf numFmtId="0" fontId="21" fillId="0" borderId="0" xfId="61" applyFont="1" applyFill="1">
      <alignment/>
      <protection/>
    </xf>
    <xf numFmtId="0" fontId="49"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49" fillId="0" borderId="0" xfId="61" applyFont="1" applyBorder="1" applyAlignment="1" applyProtection="1">
      <alignment horizontal="center" vertical="center"/>
      <protection locked="0"/>
    </xf>
    <xf numFmtId="0" fontId="50" fillId="0" borderId="0" xfId="61" applyFont="1" applyBorder="1" applyAlignment="1">
      <alignment horizontal="center"/>
      <protection/>
    </xf>
    <xf numFmtId="0" fontId="52" fillId="0" borderId="0" xfId="61" applyFont="1">
      <alignment/>
      <protection/>
    </xf>
    <xf numFmtId="0" fontId="34" fillId="0" borderId="11" xfId="61" applyFont="1" applyBorder="1" applyAlignment="1">
      <alignment horizontal="center" vertical="center" wrapText="1"/>
      <protection/>
    </xf>
    <xf numFmtId="0" fontId="52" fillId="0" borderId="0" xfId="61" applyFont="1" applyFill="1">
      <alignment/>
      <protection/>
    </xf>
    <xf numFmtId="0" fontId="34"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6"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6" fillId="0" borderId="0" xfId="61" applyFont="1" applyFill="1" applyBorder="1" applyAlignment="1" applyProtection="1">
      <alignment horizontal="left" vertical="top" wrapText="1"/>
      <protection locked="0"/>
    </xf>
    <xf numFmtId="49" fontId="48" fillId="0" borderId="0" xfId="61" applyNumberFormat="1" applyFont="1" applyFill="1" applyAlignment="1" applyProtection="1">
      <alignment horizontal="center"/>
      <protection locked="0"/>
    </xf>
    <xf numFmtId="196" fontId="48" fillId="0" borderId="0" xfId="61" applyNumberFormat="1" applyFont="1" applyFill="1" applyProtection="1">
      <alignment/>
      <protection locked="0"/>
    </xf>
    <xf numFmtId="196" fontId="48" fillId="0" borderId="0" xfId="61" applyNumberFormat="1" applyFont="1" applyProtection="1">
      <alignment/>
      <protection locked="0"/>
    </xf>
    <xf numFmtId="0" fontId="48" fillId="0" borderId="0" xfId="61" applyFont="1">
      <alignment/>
      <protection/>
    </xf>
    <xf numFmtId="0" fontId="48"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5" fillId="32" borderId="10" xfId="60" applyFont="1" applyFill="1" applyBorder="1" applyAlignment="1">
      <alignment horizontal="center" vertical="center" wrapText="1"/>
      <protection/>
    </xf>
    <xf numFmtId="49" fontId="36" fillId="0" borderId="10" xfId="60" applyNumberFormat="1" applyFont="1" applyBorder="1" applyAlignment="1">
      <alignment horizontal="left" vertical="center" wrapText="1"/>
      <protection/>
    </xf>
    <xf numFmtId="49" fontId="35" fillId="32" borderId="10" xfId="60" applyNumberFormat="1" applyFont="1" applyFill="1" applyBorder="1" applyAlignment="1">
      <alignment horizontal="center" vertical="center"/>
      <protection/>
    </xf>
    <xf numFmtId="0" fontId="36"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8" fillId="0" borderId="0" xfId="61" applyFont="1" applyFill="1">
      <alignment/>
      <protection/>
    </xf>
    <xf numFmtId="0" fontId="35" fillId="32" borderId="13" xfId="61" applyFont="1" applyFill="1" applyBorder="1" applyAlignment="1">
      <alignment horizontal="center" vertical="center" wrapText="1"/>
      <protection/>
    </xf>
    <xf numFmtId="196" fontId="9" fillId="0" borderId="0" xfId="61" applyNumberFormat="1" applyFont="1">
      <alignment/>
      <protection/>
    </xf>
    <xf numFmtId="0" fontId="45"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39" fillId="32" borderId="17" xfId="60" applyNumberFormat="1" applyFont="1" applyFill="1" applyBorder="1" applyAlignment="1">
      <alignment horizontal="center"/>
      <protection/>
    </xf>
    <xf numFmtId="49" fontId="39" fillId="32" borderId="13" xfId="60" applyNumberFormat="1" applyFont="1" applyFill="1" applyBorder="1" applyAlignment="1">
      <alignment horizontal="center"/>
      <protection/>
    </xf>
    <xf numFmtId="49" fontId="36" fillId="0" borderId="16" xfId="60" applyNumberFormat="1" applyFont="1" applyFill="1" applyBorder="1" applyAlignment="1">
      <alignment horizontal="center" vertical="center"/>
      <protection/>
    </xf>
    <xf numFmtId="0" fontId="36" fillId="0" borderId="1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8" fillId="0" borderId="10" xfId="0" applyNumberFormat="1" applyFont="1" applyFill="1" applyBorder="1" applyAlignment="1" applyProtection="1">
      <alignment vertical="top" wrapText="1"/>
      <protection/>
    </xf>
    <xf numFmtId="4" fontId="38" fillId="0" borderId="10" xfId="0" applyNumberFormat="1" applyFont="1" applyFill="1" applyBorder="1" applyAlignment="1" applyProtection="1">
      <alignment horizontal="center" vertical="justify"/>
      <protection/>
    </xf>
    <xf numFmtId="4" fontId="38"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8" fillId="0" borderId="10" xfId="0" applyNumberFormat="1" applyFont="1" applyFill="1" applyBorder="1" applyAlignment="1" applyProtection="1">
      <alignment horizontal="center" vertical="top"/>
      <protection/>
    </xf>
    <xf numFmtId="0" fontId="38" fillId="0" borderId="10" xfId="0" applyNumberFormat="1" applyFont="1" applyFill="1" applyBorder="1" applyAlignment="1" applyProtection="1">
      <alignment horizontal="left" vertical="top" wrapText="1"/>
      <protection/>
    </xf>
    <xf numFmtId="0" fontId="49" fillId="0" borderId="0" xfId="61" applyFont="1" applyBorder="1" applyAlignment="1" applyProtection="1">
      <alignment horizontal="left" vertical="center"/>
      <protection locked="0"/>
    </xf>
    <xf numFmtId="0" fontId="52" fillId="0" borderId="18" xfId="61" applyFont="1" applyFill="1" applyBorder="1">
      <alignment/>
      <protection/>
    </xf>
    <xf numFmtId="49" fontId="35" fillId="32" borderId="19" xfId="60" applyNumberFormat="1" applyFont="1" applyFill="1" applyBorder="1" applyAlignment="1">
      <alignment horizontal="center" vertical="center"/>
      <protection/>
    </xf>
    <xf numFmtId="49" fontId="35" fillId="32" borderId="20" xfId="60" applyNumberFormat="1" applyFont="1" applyFill="1" applyBorder="1" applyAlignment="1">
      <alignment horizontal="center" vertical="center"/>
      <protection/>
    </xf>
    <xf numFmtId="0" fontId="35"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6"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6"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6" fillId="0" borderId="0" xfId="60" applyNumberFormat="1" applyFont="1" applyBorder="1" applyAlignment="1">
      <alignment horizontal="center" vertical="center"/>
      <protection/>
    </xf>
    <xf numFmtId="0" fontId="36"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7"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0"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6"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2" fillId="0" borderId="13"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1" fillId="0" borderId="22" xfId="61" applyNumberFormat="1" applyFont="1" applyFill="1" applyBorder="1" applyAlignment="1">
      <alignment horizontal="center" vertical="center" wrapText="1"/>
      <protection/>
    </xf>
    <xf numFmtId="198" fontId="45" fillId="0" borderId="22" xfId="61" applyNumberFormat="1" applyFont="1" applyBorder="1" applyAlignment="1">
      <alignment vertical="center"/>
      <protection/>
    </xf>
    <xf numFmtId="198" fontId="42"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5" fillId="0" borderId="10" xfId="61" applyFont="1" applyBorder="1">
      <alignment/>
      <protection/>
    </xf>
    <xf numFmtId="0" fontId="1" fillId="0" borderId="22" xfId="61" applyFont="1" applyBorder="1">
      <alignment/>
      <protection/>
    </xf>
    <xf numFmtId="0" fontId="45" fillId="0" borderId="24"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5" fillId="0" borderId="10" xfId="61" applyNumberFormat="1" applyFont="1" applyBorder="1" applyAlignment="1">
      <alignment horizontal="center"/>
      <protection/>
    </xf>
    <xf numFmtId="198" fontId="45" fillId="0" borderId="10" xfId="61" applyNumberFormat="1" applyFont="1" applyFill="1" applyBorder="1" applyAlignment="1">
      <alignment horizontal="center"/>
      <protection/>
    </xf>
    <xf numFmtId="198" fontId="45" fillId="0" borderId="22" xfId="61" applyNumberFormat="1" applyFont="1" applyBorder="1" applyAlignment="1">
      <alignment horizontal="center"/>
      <protection/>
    </xf>
    <xf numFmtId="198" fontId="42"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5" fillId="0" borderId="14" xfId="61" applyNumberFormat="1" applyFont="1" applyBorder="1">
      <alignment/>
      <protection/>
    </xf>
    <xf numFmtId="198" fontId="45" fillId="0" borderId="14" xfId="61" applyNumberFormat="1" applyFont="1" applyBorder="1" applyAlignment="1">
      <alignment vertical="center"/>
      <protection/>
    </xf>
    <xf numFmtId="198" fontId="45" fillId="0" borderId="25" xfId="61" applyNumberFormat="1" applyFont="1" applyBorder="1" applyAlignment="1">
      <alignment vertical="center"/>
      <protection/>
    </xf>
    <xf numFmtId="0" fontId="1" fillId="0" borderId="25" xfId="61" applyFont="1" applyBorder="1">
      <alignment/>
      <protection/>
    </xf>
    <xf numFmtId="0" fontId="45" fillId="0" borderId="25" xfId="61" applyFont="1" applyBorder="1">
      <alignment/>
      <protection/>
    </xf>
    <xf numFmtId="198" fontId="42" fillId="0" borderId="26" xfId="61" applyNumberFormat="1" applyFont="1" applyBorder="1">
      <alignment/>
      <protection/>
    </xf>
    <xf numFmtId="49" fontId="45" fillId="0" borderId="21"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24" xfId="61" applyFont="1" applyFill="1" applyBorder="1" applyAlignment="1">
      <alignment horizontal="left" vertical="center" wrapText="1"/>
      <protection/>
    </xf>
    <xf numFmtId="49" fontId="68" fillId="0" borderId="27" xfId="60" applyNumberFormat="1" applyFont="1" applyBorder="1" applyAlignment="1">
      <alignment horizontal="center" vertical="center"/>
      <protection/>
    </xf>
    <xf numFmtId="49" fontId="68" fillId="0" borderId="22" xfId="60" applyNumberFormat="1" applyFont="1" applyBorder="1" applyAlignment="1">
      <alignment horizontal="center" vertical="center"/>
      <protection/>
    </xf>
    <xf numFmtId="0" fontId="68" fillId="0" borderId="28" xfId="61" applyFont="1" applyFill="1" applyBorder="1" applyAlignment="1">
      <alignment horizontal="left" vertical="center" wrapText="1"/>
      <protection/>
    </xf>
    <xf numFmtId="49" fontId="45" fillId="0" borderId="22" xfId="54" applyNumberFormat="1" applyFont="1" applyBorder="1" applyAlignment="1">
      <alignment horizontal="center" vertical="center" wrapText="1"/>
      <protection/>
    </xf>
    <xf numFmtId="49" fontId="45" fillId="0" borderId="19" xfId="54" applyNumberFormat="1" applyFont="1" applyFill="1" applyBorder="1" applyAlignment="1">
      <alignment horizontal="center" vertical="center"/>
      <protection/>
    </xf>
    <xf numFmtId="0" fontId="45" fillId="0" borderId="29" xfId="54" applyFont="1" applyFill="1" applyBorder="1" applyAlignment="1">
      <alignment horizontal="center" vertical="center"/>
      <protection/>
    </xf>
    <xf numFmtId="49" fontId="45" fillId="0" borderId="10" xfId="54" applyNumberFormat="1" applyFont="1" applyBorder="1" applyAlignment="1">
      <alignment horizontal="center" vertical="center"/>
      <protection/>
    </xf>
    <xf numFmtId="49" fontId="45" fillId="0" borderId="10" xfId="54" applyNumberFormat="1" applyFont="1" applyBorder="1" applyAlignment="1">
      <alignment horizontal="center" vertical="center" wrapText="1"/>
      <protection/>
    </xf>
    <xf numFmtId="0" fontId="68" fillId="0" borderId="30" xfId="61" applyFont="1" applyFill="1" applyBorder="1" applyAlignment="1">
      <alignment horizontal="left" vertical="center" wrapText="1"/>
      <protection/>
    </xf>
    <xf numFmtId="49" fontId="45" fillId="33" borderId="21" xfId="54" applyNumberFormat="1" applyFont="1" applyFill="1" applyBorder="1" applyAlignment="1">
      <alignment horizontal="center" vertical="center"/>
      <protection/>
    </xf>
    <xf numFmtId="49" fontId="45" fillId="33" borderId="12" xfId="54" applyNumberFormat="1" applyFont="1" applyFill="1" applyBorder="1" applyAlignment="1">
      <alignment horizontal="center" vertical="center"/>
      <protection/>
    </xf>
    <xf numFmtId="49" fontId="45" fillId="0" borderId="31" xfId="60" applyNumberFormat="1" applyFont="1" applyBorder="1" applyAlignment="1">
      <alignment horizontal="center" vertical="center"/>
      <protection/>
    </xf>
    <xf numFmtId="49" fontId="45" fillId="0" borderId="12" xfId="54" applyNumberFormat="1" applyFont="1" applyBorder="1" applyAlignment="1">
      <alignment horizontal="center" vertical="center" wrapText="1"/>
      <protection/>
    </xf>
    <xf numFmtId="49" fontId="68" fillId="0" borderId="24" xfId="61" applyNumberFormat="1" applyFont="1" applyBorder="1" applyAlignment="1">
      <alignment horizontal="left" vertical="center" wrapText="1"/>
      <protection/>
    </xf>
    <xf numFmtId="0" fontId="68" fillId="0" borderId="26" xfId="61" applyFont="1" applyBorder="1" applyAlignment="1">
      <alignment horizontal="left" vertical="center" wrapText="1"/>
      <protection/>
    </xf>
    <xf numFmtId="49" fontId="68" fillId="0" borderId="21" xfId="60" applyNumberFormat="1" applyFont="1" applyBorder="1" applyAlignment="1">
      <alignment horizontal="center" vertical="center"/>
      <protection/>
    </xf>
    <xf numFmtId="49" fontId="45" fillId="0" borderId="21" xfId="54" applyNumberFormat="1" applyFont="1" applyBorder="1" applyAlignment="1">
      <alignment horizontal="center" vertical="center"/>
      <protection/>
    </xf>
    <xf numFmtId="49" fontId="45" fillId="0" borderId="17"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5" fillId="0" borderId="13" xfId="54" applyNumberFormat="1" applyFont="1" applyBorder="1" applyAlignment="1">
      <alignment horizontal="center" vertical="center" wrapText="1"/>
      <protection/>
    </xf>
    <xf numFmtId="0" fontId="36" fillId="0" borderId="0" xfId="61" applyFont="1" applyAlignment="1" applyProtection="1">
      <alignment wrapText="1"/>
      <protection locked="0"/>
    </xf>
    <xf numFmtId="0" fontId="45"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5" fillId="0" borderId="0" xfId="61" applyFont="1">
      <alignment/>
      <protection/>
    </xf>
    <xf numFmtId="196" fontId="45" fillId="0" borderId="0" xfId="61" applyNumberFormat="1" applyFont="1">
      <alignment/>
      <protection/>
    </xf>
    <xf numFmtId="0" fontId="13" fillId="0" borderId="17" xfId="33" applyFont="1" applyBorder="1" applyAlignment="1">
      <alignment wrapText="1"/>
      <protection/>
    </xf>
    <xf numFmtId="0" fontId="69" fillId="0" borderId="21" xfId="33" applyFont="1" applyBorder="1" applyAlignment="1">
      <alignment horizontal="left" wrapText="1"/>
      <protection/>
    </xf>
    <xf numFmtId="0" fontId="69" fillId="0" borderId="21" xfId="33" applyFont="1" applyBorder="1" applyAlignment="1">
      <alignment wrapText="1"/>
      <protection/>
    </xf>
    <xf numFmtId="0" fontId="69" fillId="0" borderId="31" xfId="33" applyFont="1" applyBorder="1" applyAlignment="1">
      <alignment wrapText="1"/>
      <protection/>
    </xf>
    <xf numFmtId="0" fontId="68" fillId="0" borderId="0" xfId="61" applyFont="1" applyBorder="1" applyAlignment="1">
      <alignment horizontal="left" wrapText="1"/>
      <protection/>
    </xf>
    <xf numFmtId="0" fontId="71" fillId="33" borderId="32" xfId="0" applyNumberFormat="1" applyFont="1" applyFill="1" applyBorder="1" applyAlignment="1" applyProtection="1">
      <alignment horizontal="center" vertical="top" wrapText="1"/>
      <protection/>
    </xf>
    <xf numFmtId="0" fontId="71"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5"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1" fillId="0" borderId="10" xfId="61" applyFont="1" applyBorder="1">
      <alignment/>
      <protection/>
    </xf>
    <xf numFmtId="0" fontId="41" fillId="0" borderId="22" xfId="61" applyFont="1" applyBorder="1">
      <alignment/>
      <protection/>
    </xf>
    <xf numFmtId="0" fontId="41" fillId="0" borderId="24"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5" fillId="0" borderId="0" xfId="60" applyFont="1" applyBorder="1" applyAlignment="1" applyProtection="1">
      <alignment horizontal="center" vertical="center"/>
      <protection locked="0"/>
    </xf>
    <xf numFmtId="0" fontId="35" fillId="0" borderId="0" xfId="60" applyFont="1" applyBorder="1" applyAlignment="1" applyProtection="1">
      <alignment horizontal="center" vertical="center" wrapText="1"/>
      <protection locked="0"/>
    </xf>
    <xf numFmtId="0" fontId="35"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5" fillId="0" borderId="0" xfId="60" applyNumberFormat="1" applyFont="1">
      <alignment/>
      <protection/>
    </xf>
    <xf numFmtId="0" fontId="35" fillId="0" borderId="10" xfId="60" applyFont="1" applyBorder="1" applyAlignment="1">
      <alignment horizontal="center" vertical="center" wrapText="1"/>
      <protection/>
    </xf>
    <xf numFmtId="0" fontId="35" fillId="0" borderId="10" xfId="60" applyFont="1" applyBorder="1" applyAlignment="1">
      <alignment horizontal="centerContinuous" vertical="center" wrapText="1"/>
      <protection/>
    </xf>
    <xf numFmtId="0" fontId="35" fillId="0" borderId="0" xfId="60" applyFont="1" applyFill="1">
      <alignment/>
      <protection/>
    </xf>
    <xf numFmtId="1" fontId="35" fillId="0" borderId="0" xfId="60" applyNumberFormat="1" applyFont="1" applyFill="1">
      <alignment/>
      <protection/>
    </xf>
    <xf numFmtId="49" fontId="57" fillId="32" borderId="10" xfId="60" applyNumberFormat="1" applyFont="1" applyFill="1" applyBorder="1" applyAlignment="1">
      <alignment horizontal="center" vertical="center"/>
      <protection/>
    </xf>
    <xf numFmtId="0" fontId="35" fillId="0" borderId="27" xfId="69" applyNumberFormat="1" applyFont="1" applyBorder="1" applyAlignment="1">
      <alignment horizontal="center" vertical="center"/>
      <protection/>
    </xf>
    <xf numFmtId="49" fontId="35" fillId="0" borderId="10" xfId="60" applyNumberFormat="1" applyFont="1" applyBorder="1" applyAlignment="1">
      <alignment horizontal="center" vertical="center"/>
      <protection/>
    </xf>
    <xf numFmtId="0" fontId="35" fillId="0" borderId="10" xfId="69" applyNumberFormat="1" applyFont="1" applyBorder="1" applyAlignment="1">
      <alignment horizontal="center" vertical="center"/>
      <protection/>
    </xf>
    <xf numFmtId="49" fontId="35"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2" xfId="60" applyNumberFormat="1" applyFont="1" applyBorder="1" applyAlignment="1">
      <alignment horizontal="center" vertical="center"/>
      <protection/>
    </xf>
    <xf numFmtId="49" fontId="35" fillId="0" borderId="25" xfId="60" applyNumberFormat="1" applyFont="1" applyBorder="1" applyAlignment="1">
      <alignment horizontal="center" vertical="center"/>
      <protection/>
    </xf>
    <xf numFmtId="0" fontId="35"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25" xfId="60" applyNumberFormat="1" applyFont="1" applyBorder="1" applyAlignment="1">
      <alignment horizontal="center" vertical="center"/>
      <protection/>
    </xf>
    <xf numFmtId="0" fontId="72" fillId="0" borderId="27"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34"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2" xfId="54" applyNumberFormat="1" applyFont="1" applyBorder="1" applyAlignment="1">
      <alignment horizontal="center" vertical="center"/>
      <protection/>
    </xf>
    <xf numFmtId="0" fontId="75"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3" borderId="15" xfId="54" applyNumberFormat="1" applyFont="1" applyFill="1" applyBorder="1" applyAlignment="1">
      <alignment horizontal="center" vertical="center"/>
      <protection/>
    </xf>
    <xf numFmtId="0" fontId="35"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2" xfId="54" applyNumberFormat="1" applyFont="1" applyBorder="1" applyAlignment="1">
      <alignment horizontal="center" vertical="center"/>
      <protection/>
    </xf>
    <xf numFmtId="49" fontId="69" fillId="33" borderId="10" xfId="54" applyNumberFormat="1" applyFont="1" applyFill="1" applyBorder="1" applyAlignment="1">
      <alignment horizontal="center" vertical="center"/>
      <protection/>
    </xf>
    <xf numFmtId="49" fontId="69" fillId="33" borderId="12" xfId="54" applyNumberFormat="1" applyFont="1" applyFill="1" applyBorder="1" applyAlignment="1">
      <alignment horizontal="center" vertical="center"/>
      <protection/>
    </xf>
    <xf numFmtId="0" fontId="69" fillId="33" borderId="10" xfId="60" applyFont="1" applyFill="1" applyBorder="1" applyAlignment="1">
      <alignment vertical="center" wrapText="1"/>
      <protection/>
    </xf>
    <xf numFmtId="49" fontId="69" fillId="33" borderId="14" xfId="54" applyNumberFormat="1" applyFont="1" applyFill="1" applyBorder="1" applyAlignment="1">
      <alignment horizontal="center" vertical="center"/>
      <protection/>
    </xf>
    <xf numFmtId="49" fontId="69" fillId="0" borderId="14" xfId="60" applyNumberFormat="1" applyFont="1" applyBorder="1" applyAlignment="1">
      <alignment horizontal="center" vertical="center"/>
      <protection/>
    </xf>
    <xf numFmtId="49" fontId="69"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5"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4" borderId="0" xfId="60" applyNumberFormat="1" applyFont="1" applyFill="1">
      <alignment/>
      <protection/>
    </xf>
    <xf numFmtId="0" fontId="57" fillId="32" borderId="10" xfId="60" applyFont="1" applyFill="1" applyBorder="1" applyAlignment="1">
      <alignment horizontal="center" vertical="center" wrapText="1"/>
      <protection/>
    </xf>
    <xf numFmtId="49" fontId="70" fillId="35" borderId="10" xfId="54" applyNumberFormat="1" applyFont="1" applyFill="1" applyBorder="1" applyAlignment="1">
      <alignment horizontal="center" vertical="center"/>
      <protection/>
    </xf>
    <xf numFmtId="0" fontId="80" fillId="35"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5" fillId="0" borderId="22" xfId="60" applyNumberFormat="1" applyFont="1" applyBorder="1" applyAlignment="1">
      <alignment horizontal="center" vertical="center"/>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5" fillId="0" borderId="10" xfId="67" applyFont="1" applyBorder="1" applyAlignment="1">
      <alignment horizontal="center" vertical="center"/>
    </xf>
    <xf numFmtId="0" fontId="35" fillId="0" borderId="34"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34"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2" xfId="60" applyNumberFormat="1" applyFont="1" applyBorder="1" applyAlignment="1">
      <alignment horizontal="center" vertical="center"/>
      <protection/>
    </xf>
    <xf numFmtId="9" fontId="81" fillId="35" borderId="10" xfId="67" applyFont="1" applyFill="1" applyBorder="1" applyAlignment="1">
      <alignment horizontal="center" vertical="center"/>
    </xf>
    <xf numFmtId="49" fontId="81" fillId="35" borderId="12" xfId="60" applyNumberFormat="1" applyFont="1" applyFill="1" applyBorder="1" applyAlignment="1">
      <alignment horizontal="center" vertical="center"/>
      <protection/>
    </xf>
    <xf numFmtId="0" fontId="81" fillId="35" borderId="10" xfId="60" applyFont="1" applyFill="1" applyBorder="1" applyAlignment="1">
      <alignment horizontal="left" vertical="center" wrapText="1"/>
      <protection/>
    </xf>
    <xf numFmtId="1" fontId="35"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5" fillId="0" borderId="0" xfId="60" applyFont="1" applyBorder="1" applyAlignment="1">
      <alignment horizontal="center" vertical="center" wrapText="1"/>
      <protection/>
    </xf>
    <xf numFmtId="3" fontId="35" fillId="0" borderId="0" xfId="60" applyNumberFormat="1" applyFont="1" applyBorder="1" applyAlignment="1">
      <alignment horizontal="right" vertical="center"/>
      <protection/>
    </xf>
    <xf numFmtId="3" fontId="35"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4"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5" fillId="0" borderId="14" xfId="60" applyNumberFormat="1" applyFont="1" applyBorder="1" applyAlignment="1">
      <alignment horizontal="center" vertical="center"/>
      <protection/>
    </xf>
    <xf numFmtId="3" fontId="35" fillId="0" borderId="0" xfId="60" applyNumberFormat="1" applyFont="1" applyFill="1">
      <alignment/>
      <protection/>
    </xf>
    <xf numFmtId="49" fontId="69" fillId="0" borderId="10" xfId="0" applyNumberFormat="1" applyFont="1" applyBorder="1" applyAlignment="1">
      <alignment horizontal="center" vertical="center" wrapText="1"/>
    </xf>
    <xf numFmtId="49" fontId="69" fillId="33" borderId="22" xfId="54" applyNumberFormat="1" applyFont="1" applyFill="1" applyBorder="1" applyAlignment="1">
      <alignment horizontal="center" vertical="center"/>
      <protection/>
    </xf>
    <xf numFmtId="0" fontId="69" fillId="33" borderId="10" xfId="0" applyNumberFormat="1" applyFont="1" applyFill="1" applyBorder="1" applyAlignment="1" applyProtection="1">
      <alignment vertical="center" wrapText="1"/>
      <protection/>
    </xf>
    <xf numFmtId="0" fontId="69" fillId="33" borderId="10" xfId="54" applyFont="1" applyFill="1" applyBorder="1" applyAlignment="1">
      <alignment horizontal="center" vertical="center"/>
      <protection/>
    </xf>
    <xf numFmtId="0" fontId="69" fillId="33"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5"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36"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7" fillId="0" borderId="12" xfId="54" applyNumberFormat="1" applyFont="1" applyBorder="1" applyAlignment="1">
      <alignment horizontal="center" vertical="center"/>
      <protection/>
    </xf>
    <xf numFmtId="0" fontId="88" fillId="0" borderId="30" xfId="61" applyFont="1" applyFill="1" applyBorder="1" applyAlignment="1">
      <alignment horizontal="left" vertical="center" wrapText="1"/>
      <protection/>
    </xf>
    <xf numFmtId="1" fontId="72" fillId="33" borderId="0" xfId="60" applyNumberFormat="1" applyFont="1" applyFill="1">
      <alignment/>
      <protection/>
    </xf>
    <xf numFmtId="49" fontId="70" fillId="33" borderId="10" xfId="54" applyNumberFormat="1" applyFont="1" applyFill="1" applyBorder="1" applyAlignment="1">
      <alignment horizontal="center" vertical="center"/>
      <protection/>
    </xf>
    <xf numFmtId="0" fontId="80" fillId="33" borderId="10" xfId="60" applyFont="1" applyFill="1" applyBorder="1" applyAlignment="1">
      <alignment vertical="center" wrapText="1"/>
      <protection/>
    </xf>
    <xf numFmtId="0" fontId="72" fillId="33" borderId="0" xfId="60" applyFont="1" applyFill="1">
      <alignment/>
      <protection/>
    </xf>
    <xf numFmtId="0" fontId="70" fillId="33" borderId="10" xfId="60" applyFont="1" applyFill="1" applyBorder="1" applyAlignment="1">
      <alignment vertical="center" wrapText="1"/>
      <protection/>
    </xf>
    <xf numFmtId="0" fontId="69"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9"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5"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9" fillId="33" borderId="34" xfId="54" applyNumberFormat="1" applyFont="1" applyFill="1" applyBorder="1" applyAlignment="1">
      <alignment horizontal="center" vertical="center"/>
      <protection/>
    </xf>
    <xf numFmtId="0" fontId="35" fillId="33" borderId="27" xfId="69" applyNumberFormat="1" applyFont="1" applyFill="1" applyBorder="1" applyAlignment="1">
      <alignment horizontal="center" vertical="center"/>
      <protection/>
    </xf>
    <xf numFmtId="49" fontId="35" fillId="33" borderId="22" xfId="60" applyNumberFormat="1" applyFont="1" applyFill="1" applyBorder="1" applyAlignment="1">
      <alignment horizontal="center" vertical="center"/>
      <protection/>
    </xf>
    <xf numFmtId="49" fontId="69" fillId="33" borderId="16" xfId="60" applyNumberFormat="1" applyFont="1" applyFill="1" applyBorder="1" applyAlignment="1">
      <alignment horizontal="center"/>
      <protection/>
    </xf>
    <xf numFmtId="0" fontId="69" fillId="33" borderId="0" xfId="60" applyFont="1" applyFill="1" applyAlignment="1">
      <alignment wrapText="1"/>
      <protection/>
    </xf>
    <xf numFmtId="49" fontId="35" fillId="33" borderId="10" xfId="60" applyNumberFormat="1" applyFont="1" applyFill="1" applyBorder="1" applyAlignment="1">
      <alignment horizontal="center" vertical="center"/>
      <protection/>
    </xf>
    <xf numFmtId="49" fontId="35" fillId="33" borderId="10" xfId="60" applyNumberFormat="1" applyFont="1" applyFill="1" applyBorder="1" applyAlignment="1">
      <alignment horizontal="left" vertical="center" wrapText="1"/>
      <protection/>
    </xf>
    <xf numFmtId="49" fontId="72" fillId="33" borderId="10" xfId="60" applyNumberFormat="1" applyFont="1" applyFill="1" applyBorder="1" applyAlignment="1">
      <alignment horizontal="center"/>
      <protection/>
    </xf>
    <xf numFmtId="49" fontId="72" fillId="33" borderId="10" xfId="60" applyNumberFormat="1" applyFont="1" applyFill="1" applyBorder="1" applyAlignment="1">
      <alignment horizontal="left" wrapText="1"/>
      <protection/>
    </xf>
    <xf numFmtId="49" fontId="72" fillId="33" borderId="10" xfId="60" applyNumberFormat="1" applyFont="1" applyFill="1" applyBorder="1" applyAlignment="1">
      <alignment horizontal="center" vertical="center"/>
      <protection/>
    </xf>
    <xf numFmtId="0" fontId="72"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5"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2" xfId="54" applyNumberFormat="1" applyFont="1" applyBorder="1" applyAlignment="1">
      <alignment horizontal="center" vertical="center"/>
      <protection/>
    </xf>
    <xf numFmtId="49" fontId="35"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1" fillId="0" borderId="0" xfId="61" applyFont="1" applyFill="1">
      <alignment/>
      <protection/>
    </xf>
    <xf numFmtId="49" fontId="93" fillId="0" borderId="10" xfId="54" applyNumberFormat="1" applyFont="1" applyFill="1" applyBorder="1" applyAlignment="1">
      <alignment horizontal="center" vertical="center"/>
      <protection/>
    </xf>
    <xf numFmtId="0" fontId="92" fillId="33" borderId="10" xfId="61" applyFont="1" applyFill="1" applyBorder="1" applyAlignment="1">
      <alignment horizontal="left" vertical="center" wrapText="1"/>
      <protection/>
    </xf>
    <xf numFmtId="0" fontId="96" fillId="0" borderId="0" xfId="61" applyFont="1" applyFill="1">
      <alignment/>
      <protection/>
    </xf>
    <xf numFmtId="0" fontId="98" fillId="0" borderId="0" xfId="61" applyFont="1">
      <alignment/>
      <protection/>
    </xf>
    <xf numFmtId="49" fontId="96" fillId="0" borderId="0" xfId="61" applyNumberFormat="1" applyFont="1" applyFill="1" applyBorder="1" applyAlignment="1" applyProtection="1">
      <alignment horizontal="center"/>
      <protection locked="0"/>
    </xf>
    <xf numFmtId="3" fontId="99" fillId="0" borderId="0" xfId="61" applyNumberFormat="1" applyFont="1" applyFill="1" applyBorder="1" applyProtection="1">
      <alignment/>
      <protection locked="0"/>
    </xf>
    <xf numFmtId="49" fontId="98" fillId="0" borderId="0" xfId="61" applyNumberFormat="1" applyFont="1" applyFill="1" applyAlignment="1" applyProtection="1">
      <alignment horizontal="center"/>
      <protection locked="0"/>
    </xf>
    <xf numFmtId="0" fontId="98" fillId="0" borderId="0" xfId="61" applyFont="1" applyAlignment="1" applyProtection="1">
      <alignment horizontal="left" vertical="top" wrapText="1"/>
      <protection locked="0"/>
    </xf>
    <xf numFmtId="196" fontId="98" fillId="0" borderId="0" xfId="61" applyNumberFormat="1" applyFont="1" applyFill="1" applyProtection="1">
      <alignment/>
      <protection locked="0"/>
    </xf>
    <xf numFmtId="0" fontId="96" fillId="0" borderId="0" xfId="61" applyFont="1">
      <alignment/>
      <protection/>
    </xf>
    <xf numFmtId="0" fontId="98" fillId="0" borderId="0" xfId="61" applyFont="1" applyProtection="1">
      <alignment/>
      <protection locked="0"/>
    </xf>
    <xf numFmtId="196" fontId="98" fillId="0" borderId="0" xfId="61" applyNumberFormat="1" applyFont="1" applyProtection="1">
      <alignment/>
      <protection locked="0"/>
    </xf>
    <xf numFmtId="0" fontId="98" fillId="0" borderId="0" xfId="61" applyFont="1" applyAlignment="1">
      <alignment horizontal="left" vertical="top" wrapText="1"/>
      <protection/>
    </xf>
    <xf numFmtId="49" fontId="35" fillId="0" borderId="34" xfId="60" applyNumberFormat="1" applyFont="1" applyBorder="1" applyAlignment="1">
      <alignment horizontal="center" vertical="center"/>
      <protection/>
    </xf>
    <xf numFmtId="3" fontId="90" fillId="0" borderId="0" xfId="61" applyNumberFormat="1" applyFont="1" applyFill="1" applyBorder="1" applyProtection="1">
      <alignment/>
      <protection locked="0"/>
    </xf>
    <xf numFmtId="196" fontId="68" fillId="0" borderId="0" xfId="61" applyNumberFormat="1" applyFont="1" applyFill="1" applyProtection="1">
      <alignment/>
      <protection locked="0"/>
    </xf>
    <xf numFmtId="0" fontId="100" fillId="33" borderId="32" xfId="0" applyNumberFormat="1" applyFont="1" applyFill="1" applyBorder="1" applyAlignment="1" applyProtection="1">
      <alignment horizontal="center"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8"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2" fillId="0" borderId="0" xfId="55" applyFont="1" applyAlignment="1">
      <alignment horizontal="center" wrapText="1"/>
      <protection/>
    </xf>
    <xf numFmtId="0" fontId="33" fillId="0" borderId="0" xfId="61" applyFont="1" applyAlignment="1" applyProtection="1">
      <alignment horizontal="center" wrapText="1"/>
      <protection locked="0"/>
    </xf>
    <xf numFmtId="0" fontId="69" fillId="33" borderId="10" xfId="60" applyFont="1" applyFill="1" applyBorder="1" applyAlignment="1">
      <alignment wrapText="1"/>
      <protection/>
    </xf>
    <xf numFmtId="0" fontId="103" fillId="0" borderId="0" xfId="61" applyFont="1" applyAlignment="1" applyProtection="1">
      <alignment horizontal="center" wrapText="1"/>
      <protection locked="0"/>
    </xf>
    <xf numFmtId="0" fontId="7" fillId="0" borderId="0" xfId="61" applyFont="1" applyAlignment="1">
      <alignment horizontal="center"/>
      <protection/>
    </xf>
    <xf numFmtId="0" fontId="102" fillId="0" borderId="0" xfId="55" applyFont="1" applyAlignment="1">
      <alignment horizontal="center" wrapText="1"/>
      <protection/>
    </xf>
    <xf numFmtId="0" fontId="69" fillId="0" borderId="10" xfId="55" applyFont="1" applyBorder="1" applyAlignment="1">
      <alignment horizontal="left" vertical="center" wrapText="1"/>
      <protection/>
    </xf>
    <xf numFmtId="3" fontId="35"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4" fillId="0" borderId="0" xfId="61" applyFont="1" applyFill="1">
      <alignment/>
      <protection/>
    </xf>
    <xf numFmtId="3" fontId="35"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4" fillId="0" borderId="0" xfId="61" applyFont="1">
      <alignment/>
      <protection/>
    </xf>
    <xf numFmtId="49" fontId="35" fillId="33"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3" fillId="0" borderId="0" xfId="60" applyFont="1" applyBorder="1" applyAlignment="1" applyProtection="1">
      <alignment horizontal="center" vertical="center" wrapText="1"/>
      <protection locked="0"/>
    </xf>
    <xf numFmtId="3" fontId="35" fillId="0" borderId="10" xfId="60" applyNumberFormat="1" applyFont="1" applyBorder="1" applyAlignment="1">
      <alignment horizontal="right" vertical="center"/>
      <protection/>
    </xf>
    <xf numFmtId="0" fontId="105"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5" fillId="0" borderId="10" xfId="60" applyFont="1" applyBorder="1" applyAlignment="1">
      <alignment horizontal="left" vertical="center" wrapText="1"/>
      <protection/>
    </xf>
    <xf numFmtId="49" fontId="69" fillId="33" borderId="16" xfId="60" applyNumberFormat="1" applyFont="1" applyFill="1" applyBorder="1" applyAlignment="1">
      <alignment horizontal="center" vertical="center"/>
      <protection/>
    </xf>
    <xf numFmtId="49" fontId="69" fillId="33"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5" fillId="0" borderId="10" xfId="60" applyNumberFormat="1" applyFont="1" applyFill="1" applyBorder="1" applyAlignment="1">
      <alignment horizontal="right" vertical="center" wrapText="1"/>
      <protection/>
    </xf>
    <xf numFmtId="0" fontId="107" fillId="0" borderId="0" xfId="61" applyFont="1" applyBorder="1" applyAlignment="1" applyProtection="1">
      <alignment horizontal="center" wrapText="1"/>
      <protection locked="0"/>
    </xf>
    <xf numFmtId="0" fontId="34" fillId="0" borderId="0" xfId="61" applyFont="1" applyBorder="1" applyAlignment="1" applyProtection="1">
      <alignment horizontal="center" vertical="center"/>
      <protection locked="0"/>
    </xf>
    <xf numFmtId="3" fontId="69" fillId="33" borderId="10" xfId="60" applyNumberFormat="1" applyFont="1" applyFill="1" applyBorder="1" applyAlignment="1">
      <alignment horizontal="justify" vertical="center" wrapText="1"/>
      <protection/>
    </xf>
    <xf numFmtId="3" fontId="72" fillId="33" borderId="10" xfId="61" applyNumberFormat="1" applyFont="1" applyFill="1" applyBorder="1" applyAlignment="1">
      <alignment horizontal="left" vertical="center" wrapText="1"/>
      <protection/>
    </xf>
    <xf numFmtId="3" fontId="72" fillId="33" borderId="10" xfId="61" applyNumberFormat="1" applyFont="1" applyFill="1" applyBorder="1" applyAlignment="1">
      <alignment vertical="center" wrapText="1"/>
      <protection/>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6" fillId="0" borderId="0" xfId="0" applyNumberFormat="1" applyFont="1" applyFill="1" applyBorder="1" applyAlignment="1" applyProtection="1">
      <alignment vertical="top"/>
      <protection/>
    </xf>
    <xf numFmtId="0" fontId="105"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6" fillId="0" borderId="0" xfId="61" applyFont="1" applyAlignment="1" applyProtection="1">
      <alignment vertical="center" wrapText="1"/>
      <protection locked="0"/>
    </xf>
    <xf numFmtId="0" fontId="91" fillId="36" borderId="0" xfId="61" applyFont="1" applyFill="1">
      <alignment/>
      <protection/>
    </xf>
    <xf numFmtId="49" fontId="89" fillId="36" borderId="10" xfId="60" applyNumberFormat="1" applyFont="1" applyFill="1" applyBorder="1" applyAlignment="1">
      <alignment horizontal="center" vertical="center"/>
      <protection/>
    </xf>
    <xf numFmtId="49" fontId="89" fillId="36" borderId="10" xfId="60" applyNumberFormat="1" applyFont="1" applyFill="1" applyBorder="1" applyAlignment="1">
      <alignment horizontal="left" vertical="center" wrapText="1"/>
      <protection/>
    </xf>
    <xf numFmtId="0" fontId="92" fillId="36" borderId="10" xfId="61" applyFont="1" applyFill="1" applyBorder="1" applyAlignment="1">
      <alignment horizontal="center" vertical="center" wrapText="1"/>
      <protection/>
    </xf>
    <xf numFmtId="0" fontId="92" fillId="36" borderId="10" xfId="61" applyFont="1" applyFill="1" applyBorder="1" applyAlignment="1">
      <alignment horizontal="left" vertical="center" wrapText="1"/>
      <protection/>
    </xf>
    <xf numFmtId="0" fontId="9" fillId="0" borderId="0" xfId="61" applyFont="1" applyFill="1">
      <alignment/>
      <protection/>
    </xf>
    <xf numFmtId="0" fontId="55" fillId="33" borderId="0" xfId="61" applyFont="1" applyFill="1">
      <alignment/>
      <protection/>
    </xf>
    <xf numFmtId="49" fontId="72" fillId="33" borderId="10" xfId="60" applyNumberFormat="1" applyFont="1" applyFill="1" applyBorder="1" applyAlignment="1">
      <alignment horizontal="left" vertical="center" wrapText="1"/>
      <protection/>
    </xf>
    <xf numFmtId="0" fontId="72" fillId="33" borderId="10" xfId="61" applyFont="1" applyFill="1" applyBorder="1" applyAlignment="1">
      <alignment horizontal="center" vertical="center" wrapText="1"/>
      <protection/>
    </xf>
    <xf numFmtId="0" fontId="110" fillId="33" borderId="0" xfId="61" applyFont="1" applyFill="1">
      <alignment/>
      <protection/>
    </xf>
    <xf numFmtId="0" fontId="91"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9" fillId="33" borderId="10" xfId="60" applyNumberFormat="1" applyFont="1" applyFill="1" applyBorder="1" applyAlignment="1">
      <alignment horizontal="center" vertical="center"/>
      <protection/>
    </xf>
    <xf numFmtId="49" fontId="89" fillId="33" borderId="10" xfId="60" applyNumberFormat="1" applyFont="1" applyFill="1" applyBorder="1" applyAlignment="1">
      <alignment horizontal="left" vertical="center" wrapText="1"/>
      <protection/>
    </xf>
    <xf numFmtId="49" fontId="72" fillId="33" borderId="10" xfId="61" applyNumberFormat="1" applyFont="1" applyFill="1" applyBorder="1" applyAlignment="1">
      <alignment horizontal="center" vertical="center" wrapText="1"/>
      <protection/>
    </xf>
    <xf numFmtId="0" fontId="72" fillId="33" borderId="10" xfId="69" applyNumberFormat="1" applyFont="1" applyFill="1" applyBorder="1" applyAlignment="1">
      <alignment horizontal="center" vertical="center"/>
      <protection/>
    </xf>
    <xf numFmtId="0" fontId="69"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3" fontId="89" fillId="33" borderId="10" xfId="61" applyNumberFormat="1" applyFont="1" applyFill="1" applyBorder="1" applyAlignment="1">
      <alignment horizontal="right" vertical="center"/>
      <protection/>
    </xf>
    <xf numFmtId="49" fontId="72" fillId="33" borderId="10" xfId="69" applyNumberFormat="1" applyFont="1" applyFill="1" applyBorder="1" applyAlignment="1">
      <alignment horizontal="center" vertical="center"/>
      <protection/>
    </xf>
    <xf numFmtId="3" fontId="72" fillId="33" borderId="10" xfId="61" applyNumberFormat="1" applyFont="1" applyFill="1" applyBorder="1" applyAlignment="1">
      <alignment horizontal="right" vertical="center"/>
      <protection/>
    </xf>
    <xf numFmtId="3" fontId="72" fillId="33" borderId="10" xfId="61" applyNumberFormat="1" applyFont="1" applyFill="1" applyBorder="1" applyAlignment="1">
      <alignment horizontal="right"/>
      <protection/>
    </xf>
    <xf numFmtId="3" fontId="72"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2" fillId="33" borderId="10" xfId="0" applyNumberFormat="1" applyFont="1" applyFill="1" applyBorder="1" applyAlignment="1" applyProtection="1">
      <alignment horizontal="center" vertical="center" wrapText="1"/>
      <protection/>
    </xf>
    <xf numFmtId="3" fontId="72"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4" fillId="33" borderId="10" xfId="60" applyFont="1" applyFill="1" applyBorder="1" applyAlignment="1">
      <alignment vertical="center" wrapText="1"/>
      <protection/>
    </xf>
    <xf numFmtId="0" fontId="55" fillId="33" borderId="0" xfId="61" applyFont="1" applyFill="1" applyBorder="1">
      <alignment/>
      <protection/>
    </xf>
    <xf numFmtId="0" fontId="110" fillId="33" borderId="0" xfId="61" applyFont="1" applyFill="1" applyBorder="1">
      <alignment/>
      <protection/>
    </xf>
    <xf numFmtId="0" fontId="72" fillId="33" borderId="10" xfId="60" applyFont="1" applyFill="1" applyBorder="1" applyAlignment="1">
      <alignment horizontal="left" vertical="center" wrapText="1"/>
      <protection/>
    </xf>
    <xf numFmtId="0" fontId="35" fillId="33" borderId="10" xfId="61" applyFont="1" applyFill="1" applyBorder="1" applyAlignment="1">
      <alignment horizontal="center" vertical="center" wrapText="1"/>
      <protection/>
    </xf>
    <xf numFmtId="0" fontId="104" fillId="33" borderId="0" xfId="61" applyFont="1" applyFill="1">
      <alignment/>
      <protection/>
    </xf>
    <xf numFmtId="0" fontId="72"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2" fillId="33" borderId="0" xfId="61" applyFont="1" applyFill="1">
      <alignment/>
      <protection/>
    </xf>
    <xf numFmtId="0" fontId="92" fillId="33" borderId="10" xfId="61" applyFont="1" applyFill="1" applyBorder="1" applyAlignment="1">
      <alignment horizontal="left" vertical="center" wrapText="1"/>
      <protection/>
    </xf>
    <xf numFmtId="0" fontId="96" fillId="33" borderId="0" xfId="61" applyFont="1" applyFill="1">
      <alignment/>
      <protection/>
    </xf>
    <xf numFmtId="0" fontId="97" fillId="33" borderId="10" xfId="60" applyFont="1" applyFill="1" applyBorder="1" applyAlignment="1">
      <alignment vertical="center" wrapText="1"/>
      <protection/>
    </xf>
    <xf numFmtId="3" fontId="92" fillId="33" borderId="10" xfId="61" applyNumberFormat="1" applyFont="1" applyFill="1" applyBorder="1" applyAlignment="1">
      <alignment horizontal="right" vertical="center"/>
      <protection/>
    </xf>
    <xf numFmtId="0" fontId="84" fillId="33" borderId="0" xfId="61" applyFont="1" applyFill="1">
      <alignment/>
      <protection/>
    </xf>
    <xf numFmtId="49" fontId="93" fillId="33" borderId="10" xfId="60" applyNumberFormat="1" applyFont="1" applyFill="1" applyBorder="1" applyAlignment="1">
      <alignment horizontal="center"/>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0" fontId="112" fillId="33" borderId="10" xfId="61" applyFont="1" applyFill="1" applyBorder="1">
      <alignment/>
      <protection/>
    </xf>
    <xf numFmtId="3" fontId="72"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6" fillId="33" borderId="10" xfId="61" applyNumberFormat="1" applyFont="1" applyFill="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3" fontId="36" fillId="33" borderId="10" xfId="61" applyNumberFormat="1" applyFont="1" applyFill="1" applyBorder="1" applyAlignment="1">
      <alignment horizontal="right" vertical="center"/>
      <protection/>
    </xf>
    <xf numFmtId="3" fontId="32" fillId="33" borderId="10" xfId="61" applyNumberFormat="1" applyFont="1" applyFill="1" applyBorder="1" applyAlignment="1">
      <alignment horizontal="right" vertical="center"/>
      <protection/>
    </xf>
    <xf numFmtId="3" fontId="35" fillId="33" borderId="10" xfId="61" applyNumberFormat="1" applyFont="1" applyFill="1" applyBorder="1" applyAlignment="1">
      <alignment horizontal="right" vertical="center"/>
      <protection/>
    </xf>
    <xf numFmtId="49" fontId="69" fillId="33" borderId="10" xfId="0" applyNumberFormat="1" applyFont="1" applyFill="1" applyBorder="1" applyAlignment="1">
      <alignment horizontal="center" vertical="center" wrapText="1"/>
    </xf>
    <xf numFmtId="2" fontId="69" fillId="33" borderId="10" xfId="56" applyNumberFormat="1" applyFont="1" applyFill="1" applyBorder="1" applyAlignment="1">
      <alignment vertical="center" wrapText="1"/>
      <protection/>
    </xf>
    <xf numFmtId="0" fontId="69"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9"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49" fontId="69" fillId="33" borderId="10" xfId="54" applyNumberFormat="1" applyFont="1" applyFill="1" applyBorder="1" applyAlignment="1">
      <alignment horizontal="center" vertical="center" wrapText="1"/>
      <protection/>
    </xf>
    <xf numFmtId="3" fontId="69" fillId="33" borderId="10" xfId="61" applyNumberFormat="1" applyFont="1" applyFill="1" applyBorder="1" applyAlignment="1">
      <alignment horizontal="right" vertical="center" wrapText="1"/>
      <protection/>
    </xf>
    <xf numFmtId="3" fontId="69"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9" fillId="33" borderId="10" xfId="61" applyNumberFormat="1" applyFont="1" applyFill="1" applyBorder="1" applyAlignment="1">
      <alignment horizontal="center" vertical="center" wrapText="1"/>
      <protection/>
    </xf>
    <xf numFmtId="49" fontId="92" fillId="33" borderId="10" xfId="60" applyNumberFormat="1" applyFont="1" applyFill="1" applyBorder="1" applyAlignment="1">
      <alignment horizontal="center" vertical="center"/>
      <protection/>
    </xf>
    <xf numFmtId="49" fontId="92"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8" fillId="33"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5"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4" fillId="0" borderId="0" xfId="61" applyFont="1">
      <alignment/>
      <protection/>
    </xf>
    <xf numFmtId="3" fontId="35" fillId="32" borderId="10" xfId="61" applyNumberFormat="1" applyFont="1" applyFill="1" applyBorder="1" applyAlignment="1">
      <alignment horizontal="right"/>
      <protection/>
    </xf>
    <xf numFmtId="197" fontId="80" fillId="32" borderId="10" xfId="69" applyNumberFormat="1" applyFont="1" applyFill="1" applyBorder="1" applyAlignment="1">
      <alignment horizontal="center" vertical="center" wrapText="1"/>
      <protection/>
    </xf>
    <xf numFmtId="0" fontId="69" fillId="33" borderId="10" xfId="55" applyFont="1" applyFill="1" applyBorder="1" applyAlignment="1">
      <alignment horizontal="left" vertical="center" wrapText="1"/>
      <protection/>
    </xf>
    <xf numFmtId="197" fontId="69" fillId="33"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0" fontId="118" fillId="0" borderId="0" xfId="61" applyFont="1">
      <alignment/>
      <protection/>
    </xf>
    <xf numFmtId="0" fontId="119" fillId="0" borderId="0" xfId="61" applyFont="1">
      <alignment/>
      <protection/>
    </xf>
    <xf numFmtId="0" fontId="119" fillId="0" borderId="0" xfId="61" applyFont="1" applyFill="1">
      <alignment/>
      <protection/>
    </xf>
    <xf numFmtId="49" fontId="45" fillId="33" borderId="10" xfId="54" applyNumberFormat="1" applyFont="1" applyFill="1" applyBorder="1" applyAlignment="1">
      <alignment horizontal="center" vertical="center"/>
      <protection/>
    </xf>
    <xf numFmtId="0" fontId="45" fillId="33" borderId="10" xfId="0" applyNumberFormat="1" applyFont="1" applyFill="1" applyBorder="1" applyAlignment="1" applyProtection="1">
      <alignment vertical="center" wrapText="1"/>
      <protection/>
    </xf>
    <xf numFmtId="0" fontId="35" fillId="32" borderId="10" xfId="61" applyFont="1" applyFill="1" applyBorder="1" applyAlignment="1">
      <alignment horizontal="center" vertical="top" wrapText="1"/>
      <protection/>
    </xf>
    <xf numFmtId="0" fontId="35"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5" fillId="0" borderId="10" xfId="61" applyFont="1" applyFill="1" applyBorder="1" applyAlignment="1">
      <alignment horizontal="center" vertical="top" wrapText="1"/>
      <protection/>
    </xf>
    <xf numFmtId="0" fontId="112" fillId="33" borderId="22" xfId="61" applyFont="1" applyFill="1" applyBorder="1">
      <alignment/>
      <protection/>
    </xf>
    <xf numFmtId="0" fontId="92" fillId="33" borderId="10" xfId="61" applyFont="1" applyFill="1" applyBorder="1" applyAlignment="1">
      <alignment horizontal="center" vertical="center" wrapText="1"/>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left" vertical="center" wrapText="1"/>
      <protection/>
    </xf>
    <xf numFmtId="0" fontId="72" fillId="33" borderId="10" xfId="61" applyFont="1" applyFill="1" applyBorder="1" applyAlignment="1">
      <alignment horizontal="center" vertical="distributed" wrapText="1"/>
      <protection/>
    </xf>
    <xf numFmtId="0" fontId="69"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37"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6"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2" fillId="33" borderId="10" xfId="60" applyFont="1" applyFill="1" applyBorder="1" applyAlignment="1">
      <alignment vertical="center" wrapText="1"/>
      <protection/>
    </xf>
    <xf numFmtId="198" fontId="72" fillId="33" borderId="10" xfId="61" applyNumberFormat="1" applyFont="1" applyFill="1" applyBorder="1" applyAlignment="1">
      <alignment vertical="center"/>
      <protection/>
    </xf>
    <xf numFmtId="3" fontId="36" fillId="0" borderId="10" xfId="61" applyNumberFormat="1" applyFont="1" applyFill="1" applyBorder="1" applyAlignment="1">
      <alignment horizontal="right" vertical="center" wrapText="1"/>
      <protection/>
    </xf>
    <xf numFmtId="0" fontId="168" fillId="33" borderId="0" xfId="61" applyFont="1" applyFill="1">
      <alignment/>
      <protection/>
    </xf>
    <xf numFmtId="3" fontId="169" fillId="33" borderId="10" xfId="61" applyNumberFormat="1" applyFont="1" applyFill="1" applyBorder="1" applyAlignment="1">
      <alignment horizontal="right" vertical="center"/>
      <protection/>
    </xf>
    <xf numFmtId="0" fontId="170" fillId="33" borderId="10" xfId="61" applyFont="1" applyFill="1" applyBorder="1" applyAlignment="1">
      <alignment vertical="center"/>
      <protection/>
    </xf>
    <xf numFmtId="0" fontId="171" fillId="33" borderId="0" xfId="61" applyFont="1" applyFill="1">
      <alignment/>
      <protection/>
    </xf>
    <xf numFmtId="3" fontId="172" fillId="33" borderId="10" xfId="61" applyNumberFormat="1" applyFont="1" applyFill="1" applyBorder="1" applyAlignment="1">
      <alignment horizontal="right"/>
      <protection/>
    </xf>
    <xf numFmtId="0" fontId="72"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69"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2" fillId="37" borderId="0" xfId="60" applyFont="1" applyFill="1" applyBorder="1" applyAlignment="1">
      <alignment horizontal="center"/>
      <protection/>
    </xf>
    <xf numFmtId="0" fontId="73" fillId="37" borderId="10" xfId="60" applyFont="1" applyFill="1" applyBorder="1" applyAlignment="1">
      <alignment horizontal="center" vertical="center" wrapText="1"/>
      <protection/>
    </xf>
    <xf numFmtId="3" fontId="35" fillId="37" borderId="10" xfId="60" applyNumberFormat="1" applyFont="1" applyFill="1" applyBorder="1" applyAlignment="1">
      <alignment horizontal="right" vertical="center" wrapText="1"/>
      <protection/>
    </xf>
    <xf numFmtId="3" fontId="35"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2" fillId="37" borderId="0" xfId="60" applyFont="1" applyFill="1">
      <alignment/>
      <protection/>
    </xf>
    <xf numFmtId="3" fontId="72" fillId="37" borderId="0" xfId="60" applyNumberFormat="1" applyFont="1" applyFill="1">
      <alignment/>
      <protection/>
    </xf>
    <xf numFmtId="1" fontId="35" fillId="37" borderId="0" xfId="60" applyNumberFormat="1" applyFont="1" applyFill="1">
      <alignment/>
      <protection/>
    </xf>
    <xf numFmtId="49" fontId="35" fillId="37" borderId="10" xfId="60" applyNumberFormat="1" applyFont="1" applyFill="1" applyBorder="1" applyAlignment="1">
      <alignment horizontal="center" vertical="center" wrapText="1"/>
      <protection/>
    </xf>
    <xf numFmtId="0" fontId="35" fillId="37" borderId="10" xfId="60" applyFont="1" applyFill="1" applyBorder="1" applyAlignment="1">
      <alignment horizontal="center" vertical="center" wrapText="1"/>
      <protection/>
    </xf>
    <xf numFmtId="0" fontId="35" fillId="37" borderId="0" xfId="60" applyFont="1" applyFill="1">
      <alignment/>
      <protection/>
    </xf>
    <xf numFmtId="49" fontId="57" fillId="37" borderId="10" xfId="60" applyNumberFormat="1" applyFont="1" applyFill="1" applyBorder="1" applyAlignment="1">
      <alignment horizontal="center" vertical="center"/>
      <protection/>
    </xf>
    <xf numFmtId="49" fontId="57" fillId="37" borderId="10" xfId="60" applyNumberFormat="1" applyFont="1" applyFill="1" applyBorder="1" applyAlignment="1">
      <alignment horizontal="center" vertical="center" wrapText="1"/>
      <protection/>
    </xf>
    <xf numFmtId="0" fontId="35" fillId="37" borderId="27" xfId="69" applyNumberFormat="1" applyFont="1" applyFill="1" applyBorder="1" applyAlignment="1">
      <alignment horizontal="center" vertical="center"/>
      <protection/>
    </xf>
    <xf numFmtId="49" fontId="35" fillId="37" borderId="10" xfId="60" applyNumberFormat="1" applyFont="1" applyFill="1" applyBorder="1" applyAlignment="1">
      <alignment horizontal="center" vertical="center"/>
      <protection/>
    </xf>
    <xf numFmtId="0" fontId="35" fillId="37" borderId="10" xfId="69" applyNumberFormat="1" applyFont="1" applyFill="1" applyBorder="1" applyAlignment="1">
      <alignment horizontal="center" vertical="center"/>
      <protection/>
    </xf>
    <xf numFmtId="49" fontId="35" fillId="37" borderId="10" xfId="60" applyNumberFormat="1" applyFont="1" applyFill="1" applyBorder="1" applyAlignment="1">
      <alignment horizontal="left" vertical="center" wrapText="1"/>
      <protection/>
    </xf>
    <xf numFmtId="1" fontId="72" fillId="37" borderId="0" xfId="60" applyNumberFormat="1" applyFont="1" applyFill="1">
      <alignment/>
      <protection/>
    </xf>
    <xf numFmtId="0" fontId="57" fillId="37" borderId="10" xfId="60" applyFont="1" applyFill="1" applyBorder="1" applyAlignment="1">
      <alignment horizontal="center" vertical="center" wrapText="1"/>
      <protection/>
    </xf>
    <xf numFmtId="1" fontId="79" fillId="37" borderId="0" xfId="60" applyNumberFormat="1" applyFont="1" applyFill="1">
      <alignment/>
      <protection/>
    </xf>
    <xf numFmtId="0" fontId="79" fillId="37" borderId="0" xfId="60" applyFont="1" applyFill="1">
      <alignment/>
      <protection/>
    </xf>
    <xf numFmtId="9" fontId="57" fillId="37" borderId="10" xfId="67" applyFont="1" applyFill="1" applyBorder="1" applyAlignment="1">
      <alignment horizontal="center" vertical="center"/>
    </xf>
    <xf numFmtId="49" fontId="57" fillId="37" borderId="12" xfId="60" applyNumberFormat="1" applyFont="1" applyFill="1" applyBorder="1" applyAlignment="1">
      <alignment horizontal="center" vertical="center"/>
      <protection/>
    </xf>
    <xf numFmtId="9" fontId="35" fillId="37" borderId="10" xfId="67" applyFont="1" applyFill="1" applyBorder="1" applyAlignment="1">
      <alignment horizontal="center" vertical="center"/>
    </xf>
    <xf numFmtId="49" fontId="35" fillId="37" borderId="12" xfId="60" applyNumberFormat="1" applyFont="1" applyFill="1" applyBorder="1" applyAlignment="1">
      <alignment horizontal="center" vertical="center"/>
      <protection/>
    </xf>
    <xf numFmtId="0" fontId="119" fillId="37" borderId="0" xfId="61" applyFont="1" applyFill="1">
      <alignment/>
      <protection/>
    </xf>
    <xf numFmtId="0" fontId="121" fillId="37" borderId="0" xfId="61" applyFont="1" applyFill="1">
      <alignment/>
      <protection/>
    </xf>
    <xf numFmtId="0" fontId="104" fillId="37" borderId="0" xfId="61" applyFont="1" applyFill="1">
      <alignment/>
      <protection/>
    </xf>
    <xf numFmtId="3" fontId="35"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69"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3" fillId="37" borderId="20" xfId="61" applyFont="1" applyFill="1" applyBorder="1" applyAlignment="1">
      <alignment horizontal="center" vertical="top" wrapText="1"/>
      <protection/>
    </xf>
    <xf numFmtId="3" fontId="53"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39" fillId="37" borderId="10" xfId="60" applyNumberFormat="1" applyFont="1" applyFill="1" applyBorder="1" applyAlignment="1">
      <alignment horizontal="center" vertical="center"/>
      <protection/>
    </xf>
    <xf numFmtId="49" fontId="39" fillId="37" borderId="13" xfId="60" applyNumberFormat="1" applyFont="1" applyFill="1" applyBorder="1" applyAlignment="1">
      <alignment horizontal="center" vertical="center"/>
      <protection/>
    </xf>
    <xf numFmtId="0" fontId="39" fillId="37" borderId="13" xfId="60" applyFont="1" applyFill="1" applyBorder="1" applyAlignment="1">
      <alignment horizontal="center" vertical="center" wrapText="1"/>
      <protection/>
    </xf>
    <xf numFmtId="0" fontId="53" fillId="37" borderId="13" xfId="61" applyFont="1" applyFill="1" applyBorder="1" applyAlignment="1">
      <alignment horizontal="center" vertical="top" wrapText="1"/>
      <protection/>
    </xf>
    <xf numFmtId="3" fontId="53"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3"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5" fillId="37" borderId="10" xfId="61" applyFont="1" applyFill="1" applyBorder="1" applyAlignment="1">
      <alignment horizontal="center" vertical="top" wrapText="1"/>
      <protection/>
    </xf>
    <xf numFmtId="0" fontId="69" fillId="37" borderId="10" xfId="55" applyFont="1" applyFill="1" applyBorder="1" applyAlignment="1">
      <alignment horizontal="left" vertical="center" wrapText="1"/>
      <protection/>
    </xf>
    <xf numFmtId="0" fontId="84" fillId="37" borderId="0" xfId="61" applyFont="1" applyFill="1">
      <alignment/>
      <protection/>
    </xf>
    <xf numFmtId="0" fontId="45" fillId="37" borderId="10" xfId="61" applyFont="1" applyFill="1" applyBorder="1">
      <alignment/>
      <protection/>
    </xf>
    <xf numFmtId="197" fontId="42" fillId="37" borderId="10" xfId="69" applyNumberFormat="1" applyFont="1" applyFill="1" applyBorder="1" applyAlignment="1">
      <alignment horizontal="center" vertical="center" wrapText="1"/>
      <protection/>
    </xf>
    <xf numFmtId="197" fontId="42" fillId="37" borderId="10" xfId="69" applyNumberFormat="1" applyFont="1" applyFill="1" applyBorder="1" applyAlignment="1">
      <alignment vertical="center" wrapText="1"/>
      <protection/>
    </xf>
    <xf numFmtId="0" fontId="45" fillId="37" borderId="0" xfId="61" applyFont="1" applyFill="1">
      <alignment/>
      <protection/>
    </xf>
    <xf numFmtId="0" fontId="94" fillId="37" borderId="10" xfId="61" applyFont="1" applyFill="1" applyBorder="1" applyAlignment="1">
      <alignment horizontal="center" vertical="center"/>
      <protection/>
    </xf>
    <xf numFmtId="49" fontId="115"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5" fillId="37" borderId="10" xfId="61" applyFont="1" applyFill="1" applyBorder="1" applyAlignment="1">
      <alignment horizontal="center" vertical="center" wrapText="1"/>
      <protection/>
    </xf>
    <xf numFmtId="3" fontId="35" fillId="37" borderId="10" xfId="61" applyNumberFormat="1" applyFont="1" applyFill="1" applyBorder="1" applyAlignment="1">
      <alignment horizontal="center" vertical="center" wrapText="1"/>
      <protection/>
    </xf>
    <xf numFmtId="3" fontId="35" fillId="37" borderId="10" xfId="61" applyNumberFormat="1" applyFont="1" applyFill="1" applyBorder="1" applyAlignment="1">
      <alignment horizontal="right" vertical="center"/>
      <protection/>
    </xf>
    <xf numFmtId="3" fontId="35" fillId="37" borderId="10" xfId="61" applyNumberFormat="1" applyFont="1" applyFill="1" applyBorder="1" applyAlignment="1">
      <alignment horizontal="right" vertical="center" wrapText="1"/>
      <protection/>
    </xf>
    <xf numFmtId="0" fontId="35" fillId="37" borderId="10" xfId="61" applyFont="1" applyFill="1" applyBorder="1" applyAlignment="1">
      <alignment horizontal="left" vertical="center" wrapText="1"/>
      <protection/>
    </xf>
    <xf numFmtId="0" fontId="55" fillId="37" borderId="0" xfId="61" applyFont="1" applyFill="1" applyAlignment="1">
      <alignment horizontal="center" vertical="center"/>
      <protection/>
    </xf>
    <xf numFmtId="3" fontId="35" fillId="37" borderId="10" xfId="61"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3" fontId="73" fillId="37" borderId="10" xfId="61" applyNumberFormat="1" applyFont="1" applyFill="1" applyBorder="1" applyAlignment="1">
      <alignment horizontal="center" vertical="center"/>
      <protection/>
    </xf>
    <xf numFmtId="49" fontId="101" fillId="37" borderId="10" xfId="60" applyNumberFormat="1" applyFont="1" applyFill="1" applyBorder="1" applyAlignment="1">
      <alignment horizontal="center" vertical="center"/>
      <protection/>
    </xf>
    <xf numFmtId="49" fontId="101" fillId="37" borderId="10" xfId="61" applyNumberFormat="1" applyFont="1" applyFill="1" applyBorder="1" applyAlignment="1">
      <alignment horizontal="center" vertical="center"/>
      <protection/>
    </xf>
    <xf numFmtId="0" fontId="80" fillId="0" borderId="10" xfId="61" applyFont="1" applyBorder="1" applyAlignment="1">
      <alignment horizontal="center" vertical="center" wrapText="1"/>
      <protection/>
    </xf>
    <xf numFmtId="49" fontId="33" fillId="37" borderId="10" xfId="60" applyNumberFormat="1" applyFont="1" applyFill="1" applyBorder="1" applyAlignment="1">
      <alignment horizontal="center" vertical="center"/>
      <protection/>
    </xf>
    <xf numFmtId="49" fontId="33" fillId="37" borderId="10" xfId="61" applyNumberFormat="1" applyFont="1" applyFill="1" applyBorder="1" applyAlignment="1">
      <alignment horizontal="center" vertical="center"/>
      <protection/>
    </xf>
    <xf numFmtId="0" fontId="33" fillId="37" borderId="10" xfId="61" applyFont="1" applyFill="1" applyBorder="1" applyAlignment="1">
      <alignment horizontal="center" vertical="center" wrapText="1"/>
      <protection/>
    </xf>
    <xf numFmtId="3" fontId="33" fillId="37" borderId="10" xfId="61" applyNumberFormat="1" applyFont="1" applyFill="1" applyBorder="1" applyAlignment="1">
      <alignment horizontal="center" vertical="center" wrapText="1"/>
      <protection/>
    </xf>
    <xf numFmtId="3" fontId="49" fillId="37" borderId="10" xfId="61" applyNumberFormat="1" applyFont="1" applyFill="1" applyBorder="1" applyAlignment="1">
      <alignment horizontal="center" vertical="top" wrapText="1"/>
      <protection/>
    </xf>
    <xf numFmtId="49" fontId="120" fillId="37" borderId="10" xfId="60" applyNumberFormat="1" applyFont="1" applyFill="1" applyBorder="1" applyAlignment="1">
      <alignment horizontal="center" vertical="center"/>
      <protection/>
    </xf>
    <xf numFmtId="3" fontId="33" fillId="37" borderId="10" xfId="60" applyNumberFormat="1" applyFont="1" applyFill="1" applyBorder="1" applyAlignment="1">
      <alignment horizontal="center" vertical="center" wrapText="1"/>
      <protection/>
    </xf>
    <xf numFmtId="3" fontId="45" fillId="33" borderId="10" xfId="0" applyNumberFormat="1" applyFont="1" applyFill="1" applyBorder="1" applyAlignment="1" applyProtection="1">
      <alignment horizontal="center" vertical="center" wrapText="1"/>
      <protection/>
    </xf>
    <xf numFmtId="3" fontId="68" fillId="33" borderId="10" xfId="61" applyNumberFormat="1" applyFont="1" applyFill="1" applyBorder="1" applyAlignment="1">
      <alignment horizontal="center" vertical="center" wrapText="1"/>
      <protection/>
    </xf>
    <xf numFmtId="3" fontId="68" fillId="33" borderId="10" xfId="61" applyNumberFormat="1" applyFont="1" applyFill="1" applyBorder="1" applyAlignment="1">
      <alignment horizontal="left" vertical="center" wrapText="1"/>
      <protection/>
    </xf>
    <xf numFmtId="3" fontId="68" fillId="0" borderId="10" xfId="61" applyNumberFormat="1" applyFont="1" applyBorder="1" applyAlignment="1">
      <alignment horizontal="right" vertical="center" wrapText="1"/>
      <protection/>
    </xf>
    <xf numFmtId="49" fontId="68" fillId="33" borderId="10" xfId="60" applyNumberFormat="1" applyFont="1" applyFill="1" applyBorder="1" applyAlignment="1">
      <alignment horizontal="center" vertical="center"/>
      <protection/>
    </xf>
    <xf numFmtId="3" fontId="68" fillId="33" borderId="10" xfId="60" applyNumberFormat="1" applyFont="1" applyFill="1" applyBorder="1" applyAlignment="1">
      <alignment horizontal="center" vertical="center" wrapText="1"/>
      <protection/>
    </xf>
    <xf numFmtId="3" fontId="68" fillId="33" borderId="10" xfId="60" applyNumberFormat="1" applyFont="1" applyFill="1" applyBorder="1" applyAlignment="1">
      <alignment horizontal="right" vertical="center" wrapText="1"/>
      <protection/>
    </xf>
    <xf numFmtId="49" fontId="57" fillId="33" borderId="10" xfId="60" applyNumberFormat="1" applyFont="1" applyFill="1" applyBorder="1" applyAlignment="1">
      <alignment horizontal="left" vertical="center" wrapText="1"/>
      <protection/>
    </xf>
    <xf numFmtId="3" fontId="57" fillId="33" borderId="10" xfId="60" applyNumberFormat="1" applyFont="1" applyFill="1" applyBorder="1" applyAlignment="1">
      <alignment horizontal="left" vertical="center" wrapText="1"/>
      <protection/>
    </xf>
    <xf numFmtId="3" fontId="35" fillId="33" borderId="10" xfId="60" applyNumberFormat="1" applyFont="1" applyFill="1" applyBorder="1" applyAlignment="1">
      <alignment horizontal="center" vertical="center" wrapText="1"/>
      <protection/>
    </xf>
    <xf numFmtId="0" fontId="121" fillId="37" borderId="10" xfId="61" applyFont="1" applyFill="1" applyBorder="1">
      <alignment/>
      <protection/>
    </xf>
    <xf numFmtId="49" fontId="122" fillId="37" borderId="10" xfId="61" applyNumberFormat="1" applyFont="1" applyFill="1" applyBorder="1" applyAlignment="1">
      <alignment horizontal="center" vertical="center"/>
      <protection/>
    </xf>
    <xf numFmtId="0" fontId="122" fillId="37" borderId="10" xfId="61" applyFont="1" applyFill="1" applyBorder="1" applyAlignment="1">
      <alignment horizontal="center" vertical="center" wrapText="1"/>
      <protection/>
    </xf>
    <xf numFmtId="3" fontId="122" fillId="37" borderId="10" xfId="61" applyNumberFormat="1" applyFont="1" applyFill="1" applyBorder="1" applyAlignment="1">
      <alignment horizontal="center" vertical="center" wrapText="1"/>
      <protection/>
    </xf>
    <xf numFmtId="3" fontId="122"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4" fillId="0" borderId="10" xfId="61" applyFont="1" applyBorder="1" applyAlignment="1">
      <alignment horizontal="center" vertical="center" wrapText="1"/>
      <protection/>
    </xf>
    <xf numFmtId="0" fontId="34" fillId="0" borderId="10" xfId="61" applyFont="1" applyBorder="1" applyAlignment="1">
      <alignment horizontal="centerContinuous" vertical="center" wrapText="1"/>
      <protection/>
    </xf>
    <xf numFmtId="0" fontId="51" fillId="0" borderId="10" xfId="61" applyFont="1" applyBorder="1" applyAlignment="1">
      <alignment horizontal="center" vertical="center" wrapText="1"/>
      <protection/>
    </xf>
    <xf numFmtId="3" fontId="57" fillId="37" borderId="10" xfId="60" applyNumberFormat="1" applyFont="1" applyFill="1" applyBorder="1" applyAlignment="1">
      <alignment horizontal="right" vertical="center" wrapText="1"/>
      <protection/>
    </xf>
    <xf numFmtId="3" fontId="35"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5"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8"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protection/>
    </xf>
    <xf numFmtId="3" fontId="69"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2" fillId="37" borderId="10" xfId="60" applyNumberFormat="1" applyFont="1" applyFill="1" applyBorder="1" applyAlignment="1">
      <alignment horizontal="right" vertical="center" wrapText="1"/>
      <protection/>
    </xf>
    <xf numFmtId="3" fontId="35" fillId="37" borderId="10" xfId="60" applyNumberFormat="1" applyFont="1" applyFill="1" applyBorder="1" applyAlignment="1">
      <alignment horizontal="right" vertical="center"/>
      <protection/>
    </xf>
    <xf numFmtId="3" fontId="57" fillId="37" borderId="10" xfId="60" applyNumberFormat="1" applyFont="1" applyFill="1" applyBorder="1" applyAlignment="1">
      <alignment horizontal="right" vertical="center"/>
      <protection/>
    </xf>
    <xf numFmtId="3" fontId="35"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9"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9" fillId="33" borderId="10" xfId="60" applyNumberFormat="1" applyFont="1" applyFill="1" applyBorder="1" applyAlignment="1">
      <alignment horizontal="right" vertical="center"/>
      <protection/>
    </xf>
    <xf numFmtId="3" fontId="69"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2" fillId="33" borderId="10" xfId="60" applyNumberFormat="1" applyFont="1" applyFill="1" applyBorder="1" applyAlignment="1">
      <alignment horizontal="right" vertical="center"/>
      <protection/>
    </xf>
    <xf numFmtId="3" fontId="79" fillId="35" borderId="10" xfId="60" applyNumberFormat="1" applyFont="1" applyFill="1" applyBorder="1" applyAlignment="1">
      <alignment horizontal="right" vertical="center"/>
      <protection/>
    </xf>
    <xf numFmtId="3" fontId="81" fillId="35" borderId="10" xfId="60" applyNumberFormat="1" applyFont="1" applyFill="1" applyBorder="1" applyAlignment="1">
      <alignment horizontal="right" vertical="center"/>
      <protection/>
    </xf>
    <xf numFmtId="3" fontId="81" fillId="33" borderId="10" xfId="60" applyNumberFormat="1" applyFont="1" applyFill="1" applyBorder="1" applyAlignment="1">
      <alignment horizontal="right" vertical="center"/>
      <protection/>
    </xf>
    <xf numFmtId="3" fontId="75" fillId="33" borderId="10" xfId="60" applyNumberFormat="1" applyFont="1" applyFill="1" applyBorder="1" applyAlignment="1">
      <alignment horizontal="right" vertical="center" wrapText="1"/>
      <protection/>
    </xf>
    <xf numFmtId="3" fontId="78" fillId="33" borderId="10" xfId="60" applyNumberFormat="1" applyFont="1" applyFill="1" applyBorder="1" applyAlignment="1">
      <alignment horizontal="right" vertical="center" wrapText="1"/>
      <protection/>
    </xf>
    <xf numFmtId="3" fontId="76" fillId="33"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3" fontId="83" fillId="0" borderId="10" xfId="60" applyNumberFormat="1" applyFont="1" applyFill="1" applyBorder="1" applyAlignment="1">
      <alignment horizontal="right" vertical="center"/>
      <protection/>
    </xf>
    <xf numFmtId="3" fontId="35" fillId="0" borderId="10" xfId="60" applyNumberFormat="1" applyFont="1" applyBorder="1" applyAlignment="1" applyProtection="1">
      <alignment horizontal="right" vertical="center"/>
      <protection locked="0"/>
    </xf>
    <xf numFmtId="3" fontId="83" fillId="35" borderId="10" xfId="60" applyNumberFormat="1" applyFont="1" applyFill="1" applyBorder="1" applyAlignment="1">
      <alignment horizontal="right" vertical="center"/>
      <protection/>
    </xf>
    <xf numFmtId="3" fontId="81" fillId="35" borderId="10" xfId="60" applyNumberFormat="1" applyFont="1" applyFill="1" applyBorder="1" applyAlignment="1" applyProtection="1">
      <alignment horizontal="right" vertical="center"/>
      <protection locked="0"/>
    </xf>
    <xf numFmtId="3" fontId="79" fillId="35" borderId="10" xfId="60" applyNumberFormat="1" applyFont="1" applyFill="1" applyBorder="1" applyAlignment="1" applyProtection="1">
      <alignment horizontal="right" vertical="center"/>
      <protection locked="0"/>
    </xf>
    <xf numFmtId="3" fontId="76" fillId="0" borderId="10" xfId="60" applyNumberFormat="1" applyFont="1" applyFill="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2" fillId="0" borderId="10" xfId="60" applyFont="1" applyBorder="1" applyAlignment="1">
      <alignment horizontal="left" vertical="top" wrapText="1"/>
      <protection/>
    </xf>
    <xf numFmtId="49" fontId="73" fillId="37" borderId="10" xfId="60" applyNumberFormat="1" applyFont="1" applyFill="1" applyBorder="1" applyAlignment="1">
      <alignment horizontal="center" vertical="center"/>
      <protection/>
    </xf>
    <xf numFmtId="49" fontId="73" fillId="37" borderId="10" xfId="61" applyNumberFormat="1" applyFont="1" applyFill="1" applyBorder="1" applyAlignment="1">
      <alignment horizontal="center" vertical="center"/>
      <protection/>
    </xf>
    <xf numFmtId="0" fontId="73" fillId="37" borderId="10" xfId="61" applyFont="1" applyFill="1" applyBorder="1" applyAlignment="1">
      <alignment horizontal="center" vertical="center" wrapText="1"/>
      <protection/>
    </xf>
    <xf numFmtId="0" fontId="73" fillId="37" borderId="10" xfId="61" applyFont="1" applyFill="1" applyBorder="1" applyAlignment="1">
      <alignment horizontal="center" vertical="center" wrapText="1"/>
      <protection/>
    </xf>
    <xf numFmtId="3" fontId="73" fillId="37" borderId="10" xfId="61" applyNumberFormat="1" applyFont="1" applyFill="1" applyBorder="1" applyAlignment="1">
      <alignment horizontal="center" vertical="center" wrapText="1"/>
      <protection/>
    </xf>
    <xf numFmtId="0" fontId="113"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3" fillId="0" borderId="0" xfId="0" applyNumberFormat="1" applyFont="1" applyFill="1" applyBorder="1" applyAlignment="1" applyProtection="1">
      <alignment horizontal="justify" vertical="center"/>
      <protection/>
    </xf>
    <xf numFmtId="0" fontId="172" fillId="33" borderId="10" xfId="61" applyFont="1" applyFill="1" applyBorder="1" applyAlignment="1">
      <alignment horizontal="center" vertical="center" wrapText="1"/>
      <protection/>
    </xf>
    <xf numFmtId="49" fontId="172" fillId="33" borderId="10" xfId="60" applyNumberFormat="1" applyFont="1" applyFill="1" applyBorder="1" applyAlignment="1">
      <alignment horizontal="center" vertical="center"/>
      <protection/>
    </xf>
    <xf numFmtId="49" fontId="172" fillId="0" borderId="10" xfId="60" applyNumberFormat="1" applyFont="1" applyBorder="1" applyAlignment="1">
      <alignment horizontal="left" vertical="center" wrapText="1"/>
      <protection/>
    </xf>
    <xf numFmtId="3" fontId="170" fillId="33" borderId="10" xfId="61" applyNumberFormat="1" applyFont="1" applyFill="1" applyBorder="1" applyAlignment="1">
      <alignment horizontal="center" vertical="center" wrapText="1"/>
      <protection/>
    </xf>
    <xf numFmtId="3" fontId="170" fillId="33" borderId="10" xfId="61" applyNumberFormat="1" applyFont="1" applyFill="1" applyBorder="1" applyAlignment="1">
      <alignment vertical="center"/>
      <protection/>
    </xf>
    <xf numFmtId="197" fontId="69" fillId="0" borderId="10" xfId="69" applyNumberFormat="1" applyFont="1" applyFill="1" applyBorder="1" applyAlignment="1">
      <alignment horizontal="center" vertical="center" wrapText="1"/>
      <protection/>
    </xf>
    <xf numFmtId="0" fontId="125" fillId="33" borderId="32" xfId="0" applyNumberFormat="1" applyFont="1" applyFill="1" applyBorder="1" applyAlignment="1" applyProtection="1">
      <alignment vertical="top" wrapText="1"/>
      <protection/>
    </xf>
    <xf numFmtId="0" fontId="69"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5" fillId="0" borderId="0" xfId="61" applyFont="1">
      <alignment/>
      <protection/>
    </xf>
    <xf numFmtId="4" fontId="35" fillId="37" borderId="10" xfId="60" applyNumberFormat="1" applyFont="1" applyFill="1" applyBorder="1" applyAlignment="1">
      <alignment horizontal="right" vertical="center" wrapText="1"/>
      <protection/>
    </xf>
    <xf numFmtId="4" fontId="35"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2" fillId="33" borderId="12" xfId="61" applyFont="1" applyFill="1" applyBorder="1">
      <alignment/>
      <protection/>
    </xf>
    <xf numFmtId="0" fontId="58" fillId="0" borderId="0" xfId="61" applyFont="1" applyFill="1" applyBorder="1">
      <alignment/>
      <protection/>
    </xf>
    <xf numFmtId="0" fontId="9" fillId="0" borderId="0" xfId="61" applyFont="1" applyFill="1" applyBorder="1">
      <alignment/>
      <protection/>
    </xf>
    <xf numFmtId="0" fontId="52" fillId="0" borderId="0" xfId="61" applyFont="1" applyFill="1" applyBorder="1">
      <alignment/>
      <protection/>
    </xf>
    <xf numFmtId="0" fontId="55" fillId="37" borderId="0" xfId="61" applyFont="1" applyFill="1" applyBorder="1" applyAlignment="1">
      <alignment horizontal="center" vertical="center"/>
      <protection/>
    </xf>
    <xf numFmtId="0" fontId="91" fillId="33" borderId="0" xfId="61" applyFont="1" applyFill="1" applyBorder="1">
      <alignment/>
      <protection/>
    </xf>
    <xf numFmtId="0" fontId="91" fillId="36" borderId="0" xfId="61" applyFont="1" applyFill="1" applyBorder="1">
      <alignment/>
      <protection/>
    </xf>
    <xf numFmtId="0" fontId="91" fillId="0" borderId="0" xfId="61" applyFont="1" applyFill="1" applyBorder="1">
      <alignment/>
      <protection/>
    </xf>
    <xf numFmtId="0" fontId="104" fillId="33" borderId="0" xfId="61" applyFont="1" applyFill="1" applyBorder="1">
      <alignment/>
      <protection/>
    </xf>
    <xf numFmtId="0" fontId="113" fillId="37" borderId="0" xfId="61" applyFont="1" applyFill="1" applyBorder="1" applyAlignment="1">
      <alignment horizontal="center" vertical="center"/>
      <protection/>
    </xf>
    <xf numFmtId="0" fontId="114" fillId="37" borderId="0" xfId="61" applyFont="1" applyFill="1" applyBorder="1" applyAlignment="1">
      <alignment horizontal="center" vertical="center"/>
      <protection/>
    </xf>
    <xf numFmtId="0" fontId="112" fillId="33" borderId="0" xfId="61" applyFont="1" applyFill="1" applyBorder="1">
      <alignment/>
      <protection/>
    </xf>
    <xf numFmtId="0" fontId="96" fillId="33" borderId="0" xfId="61" applyFont="1" applyFill="1" applyBorder="1">
      <alignment/>
      <protection/>
    </xf>
    <xf numFmtId="0" fontId="84" fillId="33" borderId="0" xfId="61" applyFont="1" applyFill="1" applyBorder="1">
      <alignment/>
      <protection/>
    </xf>
    <xf numFmtId="0" fontId="168" fillId="33" borderId="0" xfId="61" applyFont="1" applyFill="1" applyBorder="1">
      <alignment/>
      <protection/>
    </xf>
    <xf numFmtId="0" fontId="84" fillId="37" borderId="0" xfId="61" applyFont="1" applyFill="1" applyBorder="1">
      <alignment/>
      <protection/>
    </xf>
    <xf numFmtId="0" fontId="171"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1" fillId="0" borderId="0" xfId="0" applyNumberFormat="1" applyFont="1" applyFill="1" applyBorder="1" applyAlignment="1" applyProtection="1">
      <alignment vertical="top" wrapText="1"/>
      <protection/>
    </xf>
    <xf numFmtId="3" fontId="35" fillId="37" borderId="10" xfId="61" applyNumberFormat="1" applyFont="1" applyFill="1" applyBorder="1" applyAlignment="1">
      <alignment horizontal="right" vertical="center"/>
      <protection/>
    </xf>
    <xf numFmtId="0" fontId="100" fillId="0" borderId="10" xfId="61" applyFont="1" applyBorder="1" applyAlignment="1" applyProtection="1">
      <alignment horizontal="center" vertical="center" wrapText="1"/>
      <protection locked="0"/>
    </xf>
    <xf numFmtId="3" fontId="89" fillId="33" borderId="10" xfId="61" applyNumberFormat="1" applyFont="1" applyFill="1" applyBorder="1" applyAlignment="1">
      <alignment horizontal="right" vertical="center"/>
      <protection/>
    </xf>
    <xf numFmtId="3" fontId="73" fillId="37" borderId="10" xfId="61" applyNumberFormat="1" applyFont="1" applyFill="1" applyBorder="1" applyAlignment="1">
      <alignment horizontal="center" vertical="center"/>
      <protection/>
    </xf>
    <xf numFmtId="3" fontId="172"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3" fontId="36"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4" fillId="0" borderId="10" xfId="0" applyFont="1" applyBorder="1" applyAlignment="1">
      <alignment/>
    </xf>
    <xf numFmtId="0" fontId="174" fillId="0" borderId="10" xfId="0" applyFont="1" applyBorder="1" applyAlignment="1">
      <alignment wrapText="1"/>
    </xf>
    <xf numFmtId="0" fontId="175" fillId="0" borderId="10" xfId="0" applyFont="1" applyBorder="1" applyAlignment="1">
      <alignment/>
    </xf>
    <xf numFmtId="0" fontId="175" fillId="0" borderId="10" xfId="0" applyFont="1" applyBorder="1" applyAlignment="1">
      <alignment wrapText="1"/>
    </xf>
    <xf numFmtId="4" fontId="72" fillId="33" borderId="10" xfId="61" applyNumberFormat="1" applyFont="1" applyFill="1" applyBorder="1" applyAlignment="1">
      <alignment horizontal="right" vertical="center" wrapText="1"/>
      <protection/>
    </xf>
    <xf numFmtId="0" fontId="172" fillId="33" borderId="10" xfId="61" applyFont="1" applyFill="1" applyBorder="1" applyAlignment="1">
      <alignment horizontal="right" vertical="center" wrapText="1"/>
      <protection/>
    </xf>
    <xf numFmtId="0" fontId="35" fillId="0" borderId="20" xfId="69" applyNumberFormat="1" applyFont="1" applyBorder="1" applyAlignment="1">
      <alignment horizontal="center" vertical="center"/>
      <protection/>
    </xf>
    <xf numFmtId="0" fontId="70" fillId="0" borderId="10" xfId="0" applyFont="1" applyBorder="1" applyAlignment="1">
      <alignment wrapText="1"/>
    </xf>
    <xf numFmtId="49" fontId="70" fillId="0" borderId="10" xfId="60" applyNumberFormat="1" applyFont="1" applyFill="1" applyBorder="1" applyAlignment="1">
      <alignment horizontal="center" vertical="center"/>
      <protection/>
    </xf>
    <xf numFmtId="49" fontId="70" fillId="0" borderId="10" xfId="54" applyNumberFormat="1" applyFont="1" applyFill="1" applyBorder="1" applyAlignment="1">
      <alignment horizontal="center" vertical="center"/>
      <protection/>
    </xf>
    <xf numFmtId="0" fontId="70" fillId="0" borderId="10" xfId="60" applyFont="1" applyBorder="1" applyAlignment="1">
      <alignment vertical="center" wrapText="1"/>
      <protection/>
    </xf>
    <xf numFmtId="3" fontId="80" fillId="0" borderId="10" xfId="60" applyNumberFormat="1" applyFont="1" applyFill="1" applyBorder="1" applyAlignment="1">
      <alignment horizontal="right" vertical="center" wrapText="1"/>
      <protection/>
    </xf>
    <xf numFmtId="3" fontId="79" fillId="0" borderId="10" xfId="60" applyNumberFormat="1" applyFont="1" applyBorder="1" applyAlignment="1">
      <alignment horizontal="right" vertical="center" wrapText="1"/>
      <protection/>
    </xf>
    <xf numFmtId="3" fontId="81" fillId="0" borderId="10" xfId="60" applyNumberFormat="1" applyFont="1" applyBorder="1" applyAlignment="1" applyProtection="1">
      <alignment horizontal="right" vertical="center"/>
      <protection locked="0"/>
    </xf>
    <xf numFmtId="3" fontId="79" fillId="0" borderId="10" xfId="60" applyNumberFormat="1" applyFont="1" applyBorder="1" applyAlignment="1" applyProtection="1">
      <alignment horizontal="right" vertical="center"/>
      <protection locked="0"/>
    </xf>
    <xf numFmtId="3" fontId="79" fillId="0" borderId="10" xfId="60" applyNumberFormat="1" applyFont="1" applyFill="1" applyBorder="1" applyAlignment="1">
      <alignment horizontal="right" vertical="center" wrapText="1"/>
      <protection/>
    </xf>
    <xf numFmtId="0" fontId="126" fillId="33" borderId="10" xfId="60" applyFont="1" applyFill="1" applyBorder="1" applyAlignment="1">
      <alignment wrapText="1"/>
      <protection/>
    </xf>
    <xf numFmtId="0" fontId="127" fillId="33" borderId="10" xfId="0" applyNumberFormat="1" applyFont="1" applyFill="1" applyBorder="1" applyAlignment="1" applyProtection="1">
      <alignment vertical="center" wrapText="1"/>
      <protection/>
    </xf>
    <xf numFmtId="49" fontId="128"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29" fillId="37" borderId="0" xfId="61" applyFont="1" applyFill="1">
      <alignment/>
      <protection/>
    </xf>
    <xf numFmtId="49" fontId="89" fillId="33" borderId="10" xfId="61"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49" fontId="94" fillId="33" borderId="10" xfId="60" applyNumberFormat="1" applyFont="1" applyFill="1" applyBorder="1" applyAlignment="1">
      <alignment horizontal="center"/>
      <protection/>
    </xf>
    <xf numFmtId="0" fontId="84" fillId="0" borderId="10" xfId="61" applyFont="1" applyFill="1" applyBorder="1">
      <alignment/>
      <protection/>
    </xf>
    <xf numFmtId="0" fontId="89" fillId="33" borderId="10" xfId="61" applyFont="1" applyFill="1" applyBorder="1" applyAlignment="1">
      <alignment horizontal="right" vertical="center" wrapText="1"/>
      <protection/>
    </xf>
    <xf numFmtId="3" fontId="89" fillId="33" borderId="10" xfId="61" applyNumberFormat="1" applyFont="1" applyFill="1" applyBorder="1" applyAlignment="1">
      <alignment horizontal="right" vertical="center" wrapText="1"/>
      <protection/>
    </xf>
    <xf numFmtId="3" fontId="89"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89" fillId="36" borderId="10" xfId="61" applyNumberFormat="1" applyFont="1" applyFill="1" applyBorder="1" applyAlignment="1">
      <alignment horizontal="right" vertical="center"/>
      <protection/>
    </xf>
    <xf numFmtId="3" fontId="89" fillId="33" borderId="10" xfId="61" applyNumberFormat="1" applyFont="1" applyFill="1" applyBorder="1" applyAlignment="1">
      <alignment horizontal="right"/>
      <protection/>
    </xf>
    <xf numFmtId="0" fontId="89" fillId="0" borderId="10" xfId="61" applyFont="1" applyFill="1" applyBorder="1" applyAlignment="1">
      <alignment horizontal="right" vertical="center" wrapText="1"/>
      <protection/>
    </xf>
    <xf numFmtId="3" fontId="89" fillId="0" borderId="10" xfId="61" applyNumberFormat="1" applyFont="1" applyFill="1" applyBorder="1" applyAlignment="1">
      <alignment horizontal="right" vertical="center"/>
      <protection/>
    </xf>
    <xf numFmtId="3" fontId="89" fillId="0" borderId="10" xfId="61" applyNumberFormat="1" applyFont="1" applyFill="1" applyBorder="1" applyAlignment="1">
      <alignment horizontal="right"/>
      <protection/>
    </xf>
    <xf numFmtId="3" fontId="72" fillId="33" borderId="10" xfId="61" applyNumberFormat="1" applyFont="1" applyFill="1" applyBorder="1" applyAlignment="1">
      <alignment horizontal="right"/>
      <protection/>
    </xf>
    <xf numFmtId="0" fontId="69" fillId="0" borderId="10" xfId="0" applyNumberFormat="1" applyFont="1" applyFill="1" applyBorder="1" applyAlignment="1" applyProtection="1">
      <alignment horizontal="center" vertical="top" wrapText="1"/>
      <protection/>
    </xf>
    <xf numFmtId="3" fontId="101" fillId="37" borderId="10" xfId="61" applyNumberFormat="1" applyFont="1" applyFill="1" applyBorder="1" applyAlignment="1">
      <alignment horizontal="center" vertical="center"/>
      <protection/>
    </xf>
    <xf numFmtId="1" fontId="89" fillId="33" borderId="10" xfId="61" applyNumberFormat="1" applyFont="1" applyFill="1" applyBorder="1" applyAlignment="1">
      <alignment horizontal="center" vertical="center" wrapText="1"/>
      <protection/>
    </xf>
    <xf numFmtId="3" fontId="89" fillId="33" borderId="10" xfId="61" applyNumberFormat="1" applyFont="1" applyFill="1" applyBorder="1" applyAlignment="1">
      <alignment vertical="center"/>
      <protection/>
    </xf>
    <xf numFmtId="0" fontId="94" fillId="33" borderId="10" xfId="61" applyFont="1" applyFill="1" applyBorder="1" applyAlignment="1">
      <alignment horizontal="right" vertical="center" wrapText="1"/>
      <protection/>
    </xf>
    <xf numFmtId="3" fontId="95"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69" fillId="0" borderId="10" xfId="0" applyFont="1" applyBorder="1" applyAlignment="1">
      <alignment wrapText="1"/>
    </xf>
    <xf numFmtId="0" fontId="13" fillId="0" borderId="10" xfId="0" applyFont="1" applyBorder="1" applyAlignment="1">
      <alignment wrapText="1"/>
    </xf>
    <xf numFmtId="4" fontId="38" fillId="0" borderId="10" xfId="0" applyNumberFormat="1" applyFont="1" applyFill="1" applyBorder="1" applyAlignment="1" applyProtection="1">
      <alignment vertical="justify"/>
      <protection/>
    </xf>
    <xf numFmtId="0" fontId="69" fillId="0" borderId="10" xfId="0" applyFont="1" applyBorder="1" applyAlignment="1">
      <alignment vertical="center" wrapText="1"/>
    </xf>
    <xf numFmtId="0" fontId="69"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0"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4"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4"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4" fillId="0" borderId="0" xfId="61" applyFont="1">
      <alignment/>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131"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69"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4" fillId="0" borderId="10" xfId="61" applyFont="1" applyBorder="1">
      <alignment/>
      <protection/>
    </xf>
    <xf numFmtId="49" fontId="32" fillId="37" borderId="10" xfId="60" applyNumberFormat="1" applyFont="1" applyFill="1" applyBorder="1" applyAlignment="1">
      <alignment horizontal="center" vertical="center" wrapText="1"/>
      <protection/>
    </xf>
    <xf numFmtId="0" fontId="32" fillId="37" borderId="10" xfId="60" applyFont="1" applyFill="1" applyBorder="1" applyAlignment="1">
      <alignment horizontal="center" vertical="center" wrapText="1"/>
      <protection/>
    </xf>
    <xf numFmtId="0" fontId="54" fillId="0" borderId="10" xfId="61" applyFont="1" applyBorder="1">
      <alignment/>
      <protection/>
    </xf>
    <xf numFmtId="49" fontId="32"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2" fillId="37" borderId="0" xfId="61" applyFont="1" applyFill="1">
      <alignment/>
      <protection/>
    </xf>
    <xf numFmtId="0" fontId="53" fillId="37" borderId="10" xfId="61" applyFont="1" applyFill="1" applyBorder="1" applyAlignment="1">
      <alignment horizontal="center" vertical="top" wrapText="1"/>
      <protection/>
    </xf>
    <xf numFmtId="3" fontId="53" fillId="37" borderId="10" xfId="61" applyNumberFormat="1" applyFont="1" applyFill="1" applyBorder="1" applyAlignment="1">
      <alignment horizontal="right"/>
      <protection/>
    </xf>
    <xf numFmtId="0" fontId="53"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2" fillId="37" borderId="35" xfId="60" applyNumberFormat="1" applyFont="1" applyFill="1" applyBorder="1" applyAlignment="1">
      <alignment horizontal="center" vertical="center"/>
      <protection/>
    </xf>
    <xf numFmtId="0" fontId="32" fillId="37" borderId="35" xfId="60" applyFont="1" applyFill="1" applyBorder="1" applyAlignment="1">
      <alignment horizontal="center" vertical="center" wrapText="1"/>
      <protection/>
    </xf>
    <xf numFmtId="0" fontId="54"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2" fillId="0" borderId="0" xfId="61" applyFont="1">
      <alignment/>
      <protection/>
    </xf>
    <xf numFmtId="3" fontId="6" fillId="0" borderId="10" xfId="55" applyNumberFormat="1" applyFont="1" applyBorder="1" applyAlignment="1">
      <alignment horizontal="center" vertical="center" wrapText="1"/>
      <protection/>
    </xf>
    <xf numFmtId="49" fontId="72" fillId="33" borderId="14" xfId="60" applyNumberFormat="1" applyFont="1" applyFill="1" applyBorder="1" applyAlignment="1">
      <alignment horizontal="center" vertical="center"/>
      <protection/>
    </xf>
    <xf numFmtId="0" fontId="69" fillId="0" borderId="14" xfId="0" applyFont="1" applyBorder="1" applyAlignment="1">
      <alignment vertical="center" wrapText="1"/>
    </xf>
    <xf numFmtId="197" fontId="69" fillId="0" borderId="14" xfId="69" applyNumberFormat="1" applyFont="1" applyBorder="1" applyAlignment="1">
      <alignment horizontal="center" vertical="center" wrapText="1"/>
      <protection/>
    </xf>
    <xf numFmtId="49" fontId="72" fillId="33" borderId="20" xfId="60" applyNumberFormat="1" applyFont="1" applyFill="1" applyBorder="1" applyAlignment="1">
      <alignment horizontal="center" vertical="center"/>
      <protection/>
    </xf>
    <xf numFmtId="0" fontId="69" fillId="0" borderId="20" xfId="0" applyFont="1" applyBorder="1" applyAlignment="1">
      <alignment vertical="center" wrapText="1"/>
    </xf>
    <xf numFmtId="0" fontId="69"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6"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6"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4" fillId="37" borderId="10" xfId="61" applyFont="1" applyFill="1" applyBorder="1">
      <alignment/>
      <protection/>
    </xf>
    <xf numFmtId="0" fontId="69" fillId="0" borderId="0" xfId="0" applyNumberFormat="1" applyFont="1" applyFill="1" applyBorder="1" applyAlignment="1" applyProtection="1">
      <alignment vertical="top" wrapText="1"/>
      <protection/>
    </xf>
    <xf numFmtId="0" fontId="84" fillId="0" borderId="0" xfId="61" applyFont="1" applyBorder="1">
      <alignment/>
      <protection/>
    </xf>
    <xf numFmtId="3" fontId="6" fillId="0" borderId="10" xfId="61" applyNumberFormat="1" applyFont="1" applyBorder="1" applyAlignment="1">
      <alignment horizontal="center" vertical="center"/>
      <protection/>
    </xf>
    <xf numFmtId="49" fontId="133"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69" fillId="0" borderId="10" xfId="69" applyNumberFormat="1" applyFont="1" applyBorder="1" applyAlignment="1">
      <alignment horizontal="center" vertical="center" wrapText="1"/>
      <protection/>
    </xf>
    <xf numFmtId="0" fontId="176" fillId="33" borderId="0" xfId="61" applyFont="1" applyFill="1">
      <alignment/>
      <protection/>
    </xf>
    <xf numFmtId="49" fontId="177" fillId="33" borderId="10" xfId="60" applyNumberFormat="1" applyFont="1" applyFill="1" applyBorder="1" applyAlignment="1">
      <alignment horizontal="center" vertical="center"/>
      <protection/>
    </xf>
    <xf numFmtId="49" fontId="177" fillId="0" borderId="10" xfId="60" applyNumberFormat="1" applyFont="1" applyBorder="1" applyAlignment="1">
      <alignment horizontal="left" vertical="center" wrapText="1"/>
      <protection/>
    </xf>
    <xf numFmtId="0" fontId="177" fillId="33" borderId="10" xfId="61" applyFont="1" applyFill="1" applyBorder="1" applyAlignment="1">
      <alignment horizontal="center" vertical="center" wrapText="1"/>
      <protection/>
    </xf>
    <xf numFmtId="3" fontId="178" fillId="33" borderId="10" xfId="61" applyNumberFormat="1" applyFont="1" applyFill="1" applyBorder="1" applyAlignment="1">
      <alignment horizontal="center" vertical="center" wrapText="1"/>
      <protection/>
    </xf>
    <xf numFmtId="3" fontId="178" fillId="33" borderId="10" xfId="61" applyNumberFormat="1" applyFont="1" applyFill="1" applyBorder="1" applyAlignment="1">
      <alignment vertical="center"/>
      <protection/>
    </xf>
    <xf numFmtId="0" fontId="178" fillId="33" borderId="10" xfId="61" applyFont="1" applyFill="1" applyBorder="1" applyAlignment="1">
      <alignment vertical="center"/>
      <protection/>
    </xf>
    <xf numFmtId="3" fontId="177" fillId="33" borderId="10" xfId="61" applyNumberFormat="1" applyFont="1" applyFill="1" applyBorder="1" applyAlignment="1">
      <alignment horizontal="right" vertical="center"/>
      <protection/>
    </xf>
    <xf numFmtId="0" fontId="176" fillId="33" borderId="0" xfId="61" applyFont="1" applyFill="1" applyBorder="1">
      <alignment/>
      <protection/>
    </xf>
    <xf numFmtId="3" fontId="72" fillId="37" borderId="10" xfId="60"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0" fontId="3" fillId="0" borderId="10" xfId="55" applyFont="1" applyBorder="1" applyAlignment="1">
      <alignment horizontal="center" vertical="center" wrapText="1"/>
      <protection/>
    </xf>
    <xf numFmtId="0" fontId="21" fillId="0" borderId="0" xfId="61" applyFont="1" applyBorder="1">
      <alignment/>
      <protection/>
    </xf>
    <xf numFmtId="0" fontId="9" fillId="0" borderId="0" xfId="61" applyFont="1" applyBorder="1">
      <alignment/>
      <protection/>
    </xf>
    <xf numFmtId="0" fontId="118" fillId="0" borderId="0" xfId="61" applyFont="1" applyBorder="1">
      <alignment/>
      <protection/>
    </xf>
    <xf numFmtId="0" fontId="54" fillId="0" borderId="0" xfId="61" applyFont="1" applyBorder="1">
      <alignment/>
      <protection/>
    </xf>
    <xf numFmtId="0" fontId="132" fillId="37" borderId="0" xfId="61" applyFont="1" applyFill="1" applyBorder="1">
      <alignment/>
      <protection/>
    </xf>
    <xf numFmtId="0" fontId="54" fillId="37" borderId="0" xfId="61" applyFont="1" applyFill="1" applyBorder="1">
      <alignment/>
      <protection/>
    </xf>
    <xf numFmtId="0" fontId="9" fillId="37" borderId="0" xfId="61" applyFont="1" applyFill="1" applyBorder="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2"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5"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33" fillId="0" borderId="0" xfId="60" applyFont="1" applyBorder="1" applyAlignment="1" applyProtection="1">
      <alignment horizontal="center" vertical="center" wrapText="1"/>
      <protection locked="0"/>
    </xf>
    <xf numFmtId="49" fontId="35" fillId="0" borderId="10" xfId="60" applyNumberFormat="1" applyFont="1" applyBorder="1" applyAlignment="1" applyProtection="1">
      <alignment horizontal="center" vertical="center" wrapText="1"/>
      <protection locked="0"/>
    </xf>
    <xf numFmtId="0" fontId="72" fillId="0" borderId="0" xfId="60" applyFont="1" applyAlignment="1">
      <alignment horizontal="left" vertical="top" wrapText="1"/>
      <protection/>
    </xf>
    <xf numFmtId="0" fontId="72" fillId="0" borderId="36" xfId="60" applyFont="1" applyBorder="1" applyAlignment="1" applyProtection="1">
      <alignment horizontal="center" vertical="center" wrapText="1"/>
      <protection locked="0"/>
    </xf>
    <xf numFmtId="0" fontId="72"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2" fillId="0" borderId="0" xfId="60" applyNumberFormat="1" applyFont="1" applyBorder="1" applyAlignment="1">
      <alignment textRotation="90" wrapText="1"/>
      <protection/>
    </xf>
    <xf numFmtId="49" fontId="35" fillId="0" borderId="14" xfId="60" applyNumberFormat="1" applyFont="1" applyBorder="1" applyAlignment="1" applyProtection="1">
      <alignment horizontal="center" vertical="center" wrapText="1"/>
      <protection locked="0"/>
    </xf>
    <xf numFmtId="49" fontId="35" fillId="0" borderId="16" xfId="60" applyNumberFormat="1" applyFont="1" applyBorder="1" applyAlignment="1" applyProtection="1">
      <alignment horizontal="center" vertical="center" wrapText="1"/>
      <protection locked="0"/>
    </xf>
    <xf numFmtId="49" fontId="35" fillId="0" borderId="2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107" fillId="0" borderId="0" xfId="60" applyFont="1" applyBorder="1" applyAlignment="1" applyProtection="1">
      <alignment horizontal="center" wrapText="1"/>
      <protection locked="0"/>
    </xf>
    <xf numFmtId="0" fontId="108" fillId="0" borderId="0" xfId="0" applyNumberFormat="1" applyFont="1" applyFill="1" applyBorder="1" applyAlignment="1" applyProtection="1">
      <alignment horizontal="center" wrapText="1"/>
      <protection/>
    </xf>
    <xf numFmtId="0" fontId="73" fillId="37" borderId="10" xfId="60" applyFont="1" applyFill="1" applyBorder="1" applyAlignment="1" applyProtection="1">
      <alignment horizontal="center" vertical="center" wrapText="1"/>
      <protection locked="0"/>
    </xf>
    <xf numFmtId="0" fontId="49"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5" fillId="0" borderId="10" xfId="61" applyNumberFormat="1" applyFont="1" applyBorder="1" applyAlignment="1" applyProtection="1">
      <alignment horizontal="center" vertical="center" wrapText="1"/>
      <protection locked="0"/>
    </xf>
    <xf numFmtId="0" fontId="35" fillId="0" borderId="10" xfId="61" applyFont="1" applyBorder="1" applyAlignment="1" applyProtection="1">
      <alignment horizontal="center" vertical="center" wrapText="1"/>
      <protection locked="0"/>
    </xf>
    <xf numFmtId="0" fontId="85" fillId="0" borderId="10" xfId="0" applyNumberFormat="1" applyFont="1" applyFill="1" applyBorder="1" applyAlignment="1" applyProtection="1">
      <alignment horizontal="center" vertical="center" wrapText="1"/>
      <protection/>
    </xf>
    <xf numFmtId="0" fontId="72" fillId="0" borderId="0" xfId="61" applyFont="1" applyAlignment="1" applyProtection="1">
      <alignment horizontal="left" wrapText="1"/>
      <protection locked="0"/>
    </xf>
    <xf numFmtId="0" fontId="36"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0" fillId="0" borderId="10" xfId="0" applyNumberFormat="1" applyFont="1" applyFill="1" applyBorder="1" applyAlignment="1" applyProtection="1">
      <alignment horizontal="center" vertical="center" wrapText="1"/>
      <protection/>
    </xf>
    <xf numFmtId="0" fontId="49" fillId="0" borderId="0" xfId="61" applyFont="1" applyBorder="1" applyAlignment="1" applyProtection="1">
      <alignment horizontal="center" vertical="center" wrapText="1"/>
      <protection locked="0"/>
    </xf>
    <xf numFmtId="0" fontId="7" fillId="0" borderId="36"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4" fillId="0" borderId="12" xfId="0" applyNumberFormat="1" applyFont="1" applyFill="1" applyBorder="1" applyAlignment="1" applyProtection="1">
      <alignment horizontal="left" vertical="center" wrapText="1"/>
      <protection/>
    </xf>
    <xf numFmtId="0" fontId="130" fillId="0" borderId="22" xfId="0" applyNumberFormat="1" applyFont="1" applyFill="1" applyBorder="1" applyAlignment="1" applyProtection="1">
      <alignment horizontal="left" vertical="center" wrapText="1"/>
      <protection/>
    </xf>
    <xf numFmtId="0" fontId="130" fillId="0" borderId="1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Font="1" applyBorder="1" applyAlignment="1">
      <alignment horizontal="left" vertical="center" wrapText="1"/>
    </xf>
    <xf numFmtId="0" fontId="124" fillId="0" borderId="12"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09"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2"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3" fillId="0" borderId="10" xfId="33" applyFont="1" applyBorder="1" applyAlignment="1">
      <alignment horizontal="center"/>
      <protection/>
    </xf>
    <xf numFmtId="0" fontId="43" fillId="0" borderId="22" xfId="33" applyFont="1" applyBorder="1" applyAlignment="1">
      <alignment horizontal="center"/>
      <protection/>
    </xf>
    <xf numFmtId="1" fontId="69" fillId="0" borderId="10" xfId="61" applyNumberFormat="1" applyFont="1" applyBorder="1" applyAlignment="1">
      <alignment horizontal="center"/>
      <protection/>
    </xf>
    <xf numFmtId="1" fontId="69"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0" fillId="0" borderId="22" xfId="33" applyFont="1" applyBorder="1" applyAlignment="1">
      <alignment horizontal="center"/>
      <protection/>
    </xf>
    <xf numFmtId="0" fontId="70" fillId="0" borderId="34" xfId="33" applyFont="1" applyBorder="1" applyAlignment="1">
      <alignment horizontal="center"/>
      <protection/>
    </xf>
    <xf numFmtId="0" fontId="70" fillId="0" borderId="48" xfId="33" applyFont="1" applyBorder="1" applyAlignment="1">
      <alignment horizontal="center"/>
      <protection/>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2"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0" fontId="69" fillId="0" borderId="0" xfId="61" applyFont="1" applyAlignment="1">
      <alignment horizontal="left"/>
      <protection/>
    </xf>
    <xf numFmtId="0" fontId="13" fillId="37" borderId="10" xfId="55" applyFont="1" applyFill="1" applyBorder="1" applyAlignment="1">
      <alignment horizontal="right" vertical="center" wrapText="1"/>
      <protection/>
    </xf>
    <xf numFmtId="0" fontId="36"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8" fillId="0" borderId="0" xfId="61" applyFont="1" applyAlignment="1" applyProtection="1">
      <alignment horizontal="left" wrapText="1"/>
      <protection locked="0"/>
    </xf>
    <xf numFmtId="0" fontId="33" fillId="0" borderId="0" xfId="61" applyFont="1" applyBorder="1" applyAlignment="1" applyProtection="1">
      <alignment horizontal="center" vertical="center" wrapText="1"/>
      <protection locked="0"/>
    </xf>
    <xf numFmtId="0" fontId="36" fillId="0" borderId="0" xfId="61" applyFont="1" applyBorder="1" applyAlignment="1" applyProtection="1">
      <alignment horizontal="center" vertical="center"/>
      <protection locked="0"/>
    </xf>
    <xf numFmtId="0" fontId="116" fillId="0" borderId="0" xfId="61" applyFont="1" applyAlignment="1" applyProtection="1">
      <alignment horizontal="center"/>
      <protection locked="0"/>
    </xf>
    <xf numFmtId="0" fontId="117" fillId="0" borderId="0" xfId="0" applyNumberFormat="1" applyFont="1" applyFill="1" applyBorder="1" applyAlignment="1" applyProtection="1">
      <alignment horizontal="center" vertical="top"/>
      <protection/>
    </xf>
    <xf numFmtId="0" fontId="68" fillId="0" borderId="30" xfId="61" applyFont="1" applyFill="1" applyBorder="1" applyAlignment="1">
      <alignment horizontal="left" vertical="center" wrapText="1"/>
      <protection/>
    </xf>
    <xf numFmtId="0" fontId="68" fillId="0" borderId="37" xfId="61" applyFont="1" applyFill="1" applyBorder="1" applyAlignment="1">
      <alignment horizontal="left" vertical="center" wrapText="1"/>
      <protection/>
    </xf>
    <xf numFmtId="0" fontId="68" fillId="0" borderId="28" xfId="61" applyFont="1" applyFill="1" applyBorder="1" applyAlignment="1">
      <alignment horizontal="left" vertical="center" wrapText="1"/>
      <protection/>
    </xf>
    <xf numFmtId="0" fontId="33" fillId="0" borderId="0" xfId="61" applyFont="1" applyAlignment="1" applyProtection="1">
      <alignment horizontal="center" wrapText="1"/>
      <protection locked="0"/>
    </xf>
    <xf numFmtId="49" fontId="33" fillId="0" borderId="11" xfId="61" applyNumberFormat="1" applyFont="1" applyBorder="1" applyAlignment="1" applyProtection="1">
      <alignment horizontal="center" vertical="center" wrapText="1"/>
      <protection locked="0"/>
    </xf>
    <xf numFmtId="49" fontId="33" fillId="0" borderId="49" xfId="61" applyNumberFormat="1" applyFont="1" applyBorder="1" applyAlignment="1" applyProtection="1">
      <alignment horizontal="center" vertical="center" wrapText="1"/>
      <protection locked="0"/>
    </xf>
    <xf numFmtId="0" fontId="42" fillId="0" borderId="11" xfId="61" applyFont="1" applyBorder="1" applyAlignment="1">
      <alignment horizontal="center" vertical="center" wrapText="1"/>
      <protection/>
    </xf>
    <xf numFmtId="0" fontId="42" fillId="0" borderId="49" xfId="61" applyFont="1" applyBorder="1" applyAlignment="1">
      <alignment horizontal="center" vertical="center" wrapText="1"/>
      <protection/>
    </xf>
    <xf numFmtId="0" fontId="68"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8"/>
  <sheetViews>
    <sheetView showZeros="0" tabSelected="1" zoomScale="80" zoomScaleNormal="80" zoomScaleSheetLayoutView="75" zoomScalePageLayoutView="0" workbookViewId="0" topLeftCell="A1">
      <selection activeCell="X8" sqref="X8"/>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91" t="s">
        <v>895</v>
      </c>
      <c r="F2" s="991"/>
      <c r="G2" s="991"/>
    </row>
    <row r="3" spans="5:7" ht="18.75" customHeight="1">
      <c r="E3" s="991"/>
      <c r="F3" s="991"/>
      <c r="G3" s="991"/>
    </row>
    <row r="4" spans="5:7" ht="117.75" customHeight="1">
      <c r="E4" s="991"/>
      <c r="F4" s="991"/>
      <c r="G4" s="991"/>
    </row>
    <row r="5" spans="1:6" ht="23.25" customHeight="1">
      <c r="A5" s="1001" t="s">
        <v>723</v>
      </c>
      <c r="B5" s="1001"/>
      <c r="C5" s="1001"/>
      <c r="D5" s="1001"/>
      <c r="E5" s="1001"/>
      <c r="F5" s="1001"/>
    </row>
    <row r="6" spans="1:6" ht="18.75">
      <c r="A6" s="1002">
        <v>2553900000</v>
      </c>
      <c r="B6" s="1002"/>
      <c r="C6" s="31"/>
      <c r="F6" s="27"/>
    </row>
    <row r="7" spans="1:6" ht="18.75">
      <c r="A7" s="790" t="s">
        <v>329</v>
      </c>
      <c r="B7" s="789"/>
      <c r="C7" s="31"/>
      <c r="F7" s="27"/>
    </row>
    <row r="8" spans="1:6" s="5" customFormat="1" ht="20.25" customHeight="1">
      <c r="A8" s="992" t="s">
        <v>269</v>
      </c>
      <c r="B8" s="994" t="s">
        <v>809</v>
      </c>
      <c r="C8" s="994" t="s">
        <v>338</v>
      </c>
      <c r="D8" s="996" t="s">
        <v>102</v>
      </c>
      <c r="E8" s="998" t="s">
        <v>103</v>
      </c>
      <c r="F8" s="999"/>
    </row>
    <row r="9" spans="1:6" s="5" customFormat="1" ht="51.75" customHeight="1">
      <c r="A9" s="993"/>
      <c r="B9" s="995"/>
      <c r="C9" s="1000"/>
      <c r="D9" s="997"/>
      <c r="E9" s="28" t="s">
        <v>104</v>
      </c>
      <c r="F9" s="29" t="s">
        <v>122</v>
      </c>
    </row>
    <row r="10" spans="1:6" s="908" customFormat="1" ht="14.25" customHeight="1">
      <c r="A10" s="906">
        <v>1</v>
      </c>
      <c r="B10" s="907">
        <v>2</v>
      </c>
      <c r="C10" s="907" t="s">
        <v>339</v>
      </c>
      <c r="D10" s="906" t="s">
        <v>340</v>
      </c>
      <c r="E10" s="906" t="s">
        <v>341</v>
      </c>
      <c r="F10" s="906" t="s">
        <v>342</v>
      </c>
    </row>
    <row r="11" spans="1:6" s="21" customFormat="1" ht="18" customHeight="1">
      <c r="A11" s="17">
        <v>10000000</v>
      </c>
      <c r="B11" s="32" t="s">
        <v>105</v>
      </c>
      <c r="C11" s="149">
        <f>D11+E11</f>
        <v>193506420</v>
      </c>
      <c r="D11" s="148">
        <f>D12+D20+D28+D36+D55</f>
        <v>193454420</v>
      </c>
      <c r="E11" s="148">
        <f>E12+E20+E28+E36+E55</f>
        <v>52000</v>
      </c>
      <c r="F11" s="138"/>
    </row>
    <row r="12" spans="1:6" s="5" customFormat="1" ht="37.5">
      <c r="A12" s="17">
        <v>11000000</v>
      </c>
      <c r="B12" s="22" t="s">
        <v>106</v>
      </c>
      <c r="C12" s="149">
        <f aca="true" t="shared" si="0" ref="C12:C117">D12+E12</f>
        <v>140587470</v>
      </c>
      <c r="D12" s="148">
        <f>SUM(D13,D18)</f>
        <v>140587470</v>
      </c>
      <c r="E12" s="139"/>
      <c r="F12" s="139"/>
    </row>
    <row r="13" spans="1:6" ht="18.75">
      <c r="A13" s="17">
        <v>11010000</v>
      </c>
      <c r="B13" s="22" t="s">
        <v>287</v>
      </c>
      <c r="C13" s="149">
        <f t="shared" si="0"/>
        <v>140553080</v>
      </c>
      <c r="D13" s="148">
        <f>SUM(D14,D15,D16,D17,)</f>
        <v>140553080</v>
      </c>
      <c r="E13" s="139"/>
      <c r="F13" s="139"/>
    </row>
    <row r="14" spans="1:6" s="6" customFormat="1" ht="31.5">
      <c r="A14" s="7">
        <v>11010100</v>
      </c>
      <c r="B14" s="4" t="s">
        <v>377</v>
      </c>
      <c r="C14" s="966">
        <f t="shared" si="0"/>
        <v>59948000</v>
      </c>
      <c r="D14" s="153">
        <v>59948000</v>
      </c>
      <c r="E14" s="140"/>
      <c r="F14" s="140"/>
    </row>
    <row r="15" spans="1:6" s="6" customFormat="1" ht="61.5" customHeight="1">
      <c r="A15" s="7">
        <v>11010200</v>
      </c>
      <c r="B15" s="47" t="s">
        <v>379</v>
      </c>
      <c r="C15" s="966">
        <f t="shared" si="0"/>
        <v>70145680</v>
      </c>
      <c r="D15" s="153">
        <v>70145680</v>
      </c>
      <c r="E15" s="140"/>
      <c r="F15" s="140"/>
    </row>
    <row r="16" spans="1:6" s="6" customFormat="1" ht="31.5">
      <c r="A16" s="7">
        <v>11010400</v>
      </c>
      <c r="B16" s="49" t="s">
        <v>369</v>
      </c>
      <c r="C16" s="966">
        <f t="shared" si="0"/>
        <v>10287400</v>
      </c>
      <c r="D16" s="153">
        <v>10287400</v>
      </c>
      <c r="E16" s="140"/>
      <c r="F16" s="140"/>
    </row>
    <row r="17" spans="1:6" s="6" customFormat="1" ht="31.5">
      <c r="A17" s="7">
        <v>11010500</v>
      </c>
      <c r="B17" s="49" t="s">
        <v>380</v>
      </c>
      <c r="C17" s="966">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6">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6">
        <f t="shared" si="0"/>
        <v>3571050</v>
      </c>
      <c r="D22" s="153">
        <v>3571050</v>
      </c>
      <c r="E22" s="139"/>
      <c r="F22" s="139"/>
    </row>
    <row r="23" spans="1:6" s="6" customFormat="1" ht="63">
      <c r="A23" s="7">
        <v>13010200</v>
      </c>
      <c r="B23" s="4" t="s">
        <v>36</v>
      </c>
      <c r="C23" s="966">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6">
        <f t="shared" si="0"/>
        <v>24000</v>
      </c>
      <c r="D25" s="153">
        <v>24000</v>
      </c>
      <c r="E25" s="140"/>
      <c r="F25" s="140"/>
    </row>
    <row r="26" spans="1:6" s="5" customFormat="1" ht="37.5">
      <c r="A26" s="824">
        <v>13040000</v>
      </c>
      <c r="B26" s="825" t="s">
        <v>824</v>
      </c>
      <c r="C26" s="149">
        <f t="shared" si="0"/>
        <v>187850</v>
      </c>
      <c r="D26" s="148">
        <f>SUM(D27)</f>
        <v>187850</v>
      </c>
      <c r="E26" s="139"/>
      <c r="F26" s="139"/>
    </row>
    <row r="27" spans="1:6" s="6" customFormat="1" ht="31.5">
      <c r="A27" s="822">
        <v>13040100</v>
      </c>
      <c r="B27" s="823" t="s">
        <v>825</v>
      </c>
      <c r="C27" s="966">
        <f t="shared" si="0"/>
        <v>187850</v>
      </c>
      <c r="D27" s="153">
        <v>187850</v>
      </c>
      <c r="E27" s="140"/>
      <c r="F27" s="140"/>
    </row>
    <row r="28" spans="1:6" s="38" customFormat="1" ht="23.25" customHeight="1">
      <c r="A28" s="150">
        <v>14000000</v>
      </c>
      <c r="B28" s="150" t="s">
        <v>334</v>
      </c>
      <c r="C28" s="149">
        <f t="shared" si="0"/>
        <v>8682310</v>
      </c>
      <c r="D28" s="148">
        <f>SUM(D29,D31,D33)</f>
        <v>8682310</v>
      </c>
      <c r="E28" s="142"/>
      <c r="F28" s="142"/>
    </row>
    <row r="29" spans="1:6" s="38" customFormat="1" ht="37.5">
      <c r="A29" s="150">
        <v>14020000</v>
      </c>
      <c r="B29" s="151" t="s">
        <v>335</v>
      </c>
      <c r="C29" s="149">
        <f t="shared" si="0"/>
        <v>867200</v>
      </c>
      <c r="D29" s="148">
        <f>SUM(D30)</f>
        <v>867200</v>
      </c>
      <c r="E29" s="142"/>
      <c r="F29" s="142"/>
    </row>
    <row r="30" spans="1:6" s="38" customFormat="1" ht="19.5">
      <c r="A30" s="52">
        <v>14021900</v>
      </c>
      <c r="B30" s="52" t="s">
        <v>336</v>
      </c>
      <c r="C30" s="966">
        <f t="shared" si="0"/>
        <v>867200</v>
      </c>
      <c r="D30" s="153">
        <v>867200</v>
      </c>
      <c r="E30" s="142"/>
      <c r="F30" s="142"/>
    </row>
    <row r="31" spans="1:6" s="38" customFormat="1" ht="34.5" customHeight="1">
      <c r="A31" s="150">
        <v>14030000</v>
      </c>
      <c r="B31" s="151" t="s">
        <v>337</v>
      </c>
      <c r="C31" s="149">
        <f t="shared" si="0"/>
        <v>3297510</v>
      </c>
      <c r="D31" s="148">
        <f>SUM(D32)</f>
        <v>3297510</v>
      </c>
      <c r="E31" s="142"/>
      <c r="F31" s="142"/>
    </row>
    <row r="32" spans="1:6" s="38" customFormat="1" ht="15.75" customHeight="1">
      <c r="A32" s="52">
        <v>14031900</v>
      </c>
      <c r="B32" s="52" t="s">
        <v>336</v>
      </c>
      <c r="C32" s="966">
        <f t="shared" si="0"/>
        <v>3297510</v>
      </c>
      <c r="D32" s="153">
        <v>3297510</v>
      </c>
      <c r="E32" s="142"/>
      <c r="F32" s="142"/>
    </row>
    <row r="33" spans="1:6" s="38" customFormat="1" ht="42" customHeight="1">
      <c r="A33" s="17">
        <v>14040000</v>
      </c>
      <c r="B33" s="22" t="s">
        <v>332</v>
      </c>
      <c r="C33" s="149">
        <f t="shared" si="0"/>
        <v>4517600</v>
      </c>
      <c r="D33" s="148">
        <f>SUM(D34:D35)</f>
        <v>4517600</v>
      </c>
      <c r="E33" s="142"/>
      <c r="F33" s="142"/>
    </row>
    <row r="34" spans="1:6" s="38" customFormat="1" ht="84" customHeight="1">
      <c r="A34" s="7">
        <v>14040100</v>
      </c>
      <c r="B34" s="4" t="s">
        <v>750</v>
      </c>
      <c r="C34" s="966">
        <f t="shared" si="0"/>
        <v>2858900</v>
      </c>
      <c r="D34" s="153">
        <v>2858900</v>
      </c>
      <c r="E34" s="142"/>
      <c r="F34" s="142"/>
    </row>
    <row r="35" spans="1:6" s="38" customFormat="1" ht="63">
      <c r="A35" s="7">
        <v>14040200</v>
      </c>
      <c r="B35" s="4" t="s">
        <v>751</v>
      </c>
      <c r="C35" s="966">
        <f t="shared" si="0"/>
        <v>1658700</v>
      </c>
      <c r="D35" s="153">
        <v>1658700</v>
      </c>
      <c r="E35" s="142"/>
      <c r="F35" s="142"/>
    </row>
    <row r="36" spans="1:6" ht="18" customHeight="1">
      <c r="A36" s="17">
        <v>18000000</v>
      </c>
      <c r="B36" s="22" t="s">
        <v>310</v>
      </c>
      <c r="C36" s="149">
        <f t="shared" si="0"/>
        <v>36975840</v>
      </c>
      <c r="D36" s="148">
        <f>D37+D48+D51</f>
        <v>36975840</v>
      </c>
      <c r="E36" s="139"/>
      <c r="F36" s="139"/>
    </row>
    <row r="37" spans="1:6" ht="18" customHeight="1">
      <c r="A37" s="17">
        <v>18010000</v>
      </c>
      <c r="B37" s="22" t="s">
        <v>311</v>
      </c>
      <c r="C37" s="149">
        <f t="shared" si="0"/>
        <v>19344700</v>
      </c>
      <c r="D37" s="148">
        <f>D38+D39+D40+D41+D42+D43+D44+D45+D47+D46</f>
        <v>19344700</v>
      </c>
      <c r="E37" s="140"/>
      <c r="F37" s="140"/>
    </row>
    <row r="38" spans="1:6" s="6" customFormat="1" ht="45.75" customHeight="1">
      <c r="A38" s="7">
        <v>18010100</v>
      </c>
      <c r="B38" s="4" t="s">
        <v>343</v>
      </c>
      <c r="C38" s="966">
        <f t="shared" si="0"/>
        <v>41900</v>
      </c>
      <c r="D38" s="153">
        <v>41900</v>
      </c>
      <c r="E38" s="140"/>
      <c r="F38" s="140"/>
    </row>
    <row r="39" spans="1:6" s="6" customFormat="1" ht="34.5" customHeight="1">
      <c r="A39" s="7">
        <v>18010200</v>
      </c>
      <c r="B39" s="4" t="s">
        <v>312</v>
      </c>
      <c r="C39" s="966">
        <f t="shared" si="0"/>
        <v>47400</v>
      </c>
      <c r="D39" s="153">
        <v>47400</v>
      </c>
      <c r="E39" s="115"/>
      <c r="F39" s="140"/>
    </row>
    <row r="40" spans="1:6" s="6" customFormat="1" ht="47.25">
      <c r="A40" s="7">
        <v>18010300</v>
      </c>
      <c r="B40" s="4" t="s">
        <v>381</v>
      </c>
      <c r="C40" s="966">
        <f t="shared" si="0"/>
        <v>315000</v>
      </c>
      <c r="D40" s="153">
        <v>315000</v>
      </c>
      <c r="E40" s="140"/>
      <c r="F40" s="140"/>
    </row>
    <row r="41" spans="1:6" s="6" customFormat="1" ht="47.25">
      <c r="A41" s="7">
        <v>18010400</v>
      </c>
      <c r="B41" s="4" t="s">
        <v>333</v>
      </c>
      <c r="C41" s="966">
        <f>SUM(D41,E41)</f>
        <v>1067900</v>
      </c>
      <c r="D41" s="153">
        <v>1067900</v>
      </c>
      <c r="E41" s="140" t="s">
        <v>383</v>
      </c>
      <c r="F41" s="140"/>
    </row>
    <row r="42" spans="1:6" s="37" customFormat="1" ht="19.5">
      <c r="A42" s="10">
        <v>18010500</v>
      </c>
      <c r="B42" s="34" t="s">
        <v>270</v>
      </c>
      <c r="C42" s="966">
        <f t="shared" si="0"/>
        <v>1846100</v>
      </c>
      <c r="D42" s="153">
        <v>1846100</v>
      </c>
      <c r="E42" s="140"/>
      <c r="F42" s="140"/>
    </row>
    <row r="43" spans="1:6" s="37" customFormat="1" ht="19.5">
      <c r="A43" s="10">
        <v>18010600</v>
      </c>
      <c r="B43" s="34" t="s">
        <v>271</v>
      </c>
      <c r="C43" s="966">
        <f t="shared" si="0"/>
        <v>9939600</v>
      </c>
      <c r="D43" s="153">
        <v>9939600</v>
      </c>
      <c r="E43" s="140"/>
      <c r="F43" s="140"/>
    </row>
    <row r="44" spans="1:6" s="37" customFormat="1" ht="19.5">
      <c r="A44" s="10">
        <v>18010700</v>
      </c>
      <c r="B44" s="34" t="s">
        <v>283</v>
      </c>
      <c r="C44" s="966">
        <f t="shared" si="0"/>
        <v>1017100</v>
      </c>
      <c r="D44" s="153">
        <v>1017100</v>
      </c>
      <c r="E44" s="140"/>
      <c r="F44" s="140"/>
    </row>
    <row r="45" spans="1:6" s="37" customFormat="1" ht="19.5">
      <c r="A45" s="10">
        <v>18010900</v>
      </c>
      <c r="B45" s="34" t="s">
        <v>284</v>
      </c>
      <c r="C45" s="966">
        <f t="shared" si="0"/>
        <v>5042700</v>
      </c>
      <c r="D45" s="153">
        <v>5042700</v>
      </c>
      <c r="E45" s="140"/>
      <c r="F45" s="140"/>
    </row>
    <row r="46" spans="1:6" s="37" customFormat="1" ht="19.5">
      <c r="A46" s="10">
        <v>18011000</v>
      </c>
      <c r="B46" s="4" t="s">
        <v>894</v>
      </c>
      <c r="C46" s="966">
        <f t="shared" si="0"/>
        <v>2000</v>
      </c>
      <c r="D46" s="153">
        <v>2000</v>
      </c>
      <c r="E46" s="140"/>
      <c r="F46" s="140"/>
    </row>
    <row r="47" spans="1:6" s="37" customFormat="1" ht="19.5">
      <c r="A47" s="10">
        <v>18011100</v>
      </c>
      <c r="B47" s="4" t="s">
        <v>752</v>
      </c>
      <c r="C47" s="966">
        <f t="shared" si="0"/>
        <v>25000</v>
      </c>
      <c r="D47" s="153">
        <v>25000</v>
      </c>
      <c r="E47" s="140"/>
      <c r="F47" s="140"/>
    </row>
    <row r="48" spans="1:6" s="45" customFormat="1" ht="18" customHeight="1">
      <c r="A48" s="157">
        <v>18030000</v>
      </c>
      <c r="B48" s="158" t="s">
        <v>288</v>
      </c>
      <c r="C48" s="149">
        <f t="shared" si="0"/>
        <v>15120</v>
      </c>
      <c r="D48" s="148">
        <f>SUM(D49:D50)</f>
        <v>15120</v>
      </c>
      <c r="E48" s="141"/>
      <c r="F48" s="141"/>
    </row>
    <row r="49" spans="1:6" ht="18" customHeight="1">
      <c r="A49" s="7">
        <v>18030100</v>
      </c>
      <c r="B49" s="4" t="s">
        <v>291</v>
      </c>
      <c r="C49" s="152">
        <f t="shared" si="0"/>
        <v>4700</v>
      </c>
      <c r="D49" s="153">
        <v>4700</v>
      </c>
      <c r="E49" s="140"/>
      <c r="F49" s="140"/>
    </row>
    <row r="50" spans="1:6" ht="18" customHeight="1">
      <c r="A50" s="7">
        <v>18030200</v>
      </c>
      <c r="B50" s="4" t="s">
        <v>292</v>
      </c>
      <c r="C50" s="152">
        <f t="shared" si="0"/>
        <v>10420</v>
      </c>
      <c r="D50" s="153">
        <v>10420</v>
      </c>
      <c r="E50" s="140"/>
      <c r="F50" s="140"/>
    </row>
    <row r="51" spans="1:6" s="37" customFormat="1" ht="18" customHeight="1">
      <c r="A51" s="157">
        <v>18050000</v>
      </c>
      <c r="B51" s="158" t="s">
        <v>293</v>
      </c>
      <c r="C51" s="149">
        <f t="shared" si="0"/>
        <v>17616020</v>
      </c>
      <c r="D51" s="148">
        <f>SUM(D52,D53,D54)</f>
        <v>17616020</v>
      </c>
      <c r="E51" s="143"/>
      <c r="F51" s="143"/>
    </row>
    <row r="52" spans="1:6" ht="18" customHeight="1">
      <c r="A52" s="7">
        <v>18050300</v>
      </c>
      <c r="B52" s="4" t="s">
        <v>294</v>
      </c>
      <c r="C52" s="152">
        <f t="shared" si="0"/>
        <v>1333000</v>
      </c>
      <c r="D52" s="153">
        <v>1333000</v>
      </c>
      <c r="E52" s="141"/>
      <c r="F52" s="141"/>
    </row>
    <row r="53" spans="1:6" ht="18" customHeight="1">
      <c r="A53" s="10">
        <v>18050400</v>
      </c>
      <c r="B53" s="34" t="s">
        <v>295</v>
      </c>
      <c r="C53" s="152">
        <f t="shared" si="0"/>
        <v>9199800</v>
      </c>
      <c r="D53" s="153">
        <v>9199800</v>
      </c>
      <c r="E53" s="141"/>
      <c r="F53" s="141"/>
    </row>
    <row r="54" spans="1:11" ht="52.5" customHeight="1">
      <c r="A54" s="8">
        <v>18050500</v>
      </c>
      <c r="B54" s="49" t="s">
        <v>370</v>
      </c>
      <c r="C54" s="152">
        <f t="shared" si="0"/>
        <v>7083220</v>
      </c>
      <c r="D54" s="153">
        <v>7083220</v>
      </c>
      <c r="E54" s="146">
        <v>0</v>
      </c>
      <c r="F54" s="141"/>
      <c r="G54" s="41"/>
      <c r="H54" s="41"/>
      <c r="I54" s="41"/>
      <c r="J54" s="41"/>
      <c r="K54" s="41"/>
    </row>
    <row r="55" spans="1:6" s="39" customFormat="1" ht="18" customHeight="1">
      <c r="A55" s="17">
        <v>19000000</v>
      </c>
      <c r="B55" s="22" t="s">
        <v>296</v>
      </c>
      <c r="C55" s="149">
        <f t="shared" si="0"/>
        <v>52000</v>
      </c>
      <c r="D55" s="148">
        <f>D56</f>
        <v>0</v>
      </c>
      <c r="E55" s="117">
        <f>E56</f>
        <v>52000</v>
      </c>
      <c r="F55" s="139"/>
    </row>
    <row r="56" spans="1:6" ht="18" customHeight="1">
      <c r="A56" s="17">
        <v>19010000</v>
      </c>
      <c r="B56" s="22" t="s">
        <v>297</v>
      </c>
      <c r="C56" s="155">
        <f t="shared" si="0"/>
        <v>52000</v>
      </c>
      <c r="D56" s="156">
        <f>SUM(D57:D59)</f>
        <v>0</v>
      </c>
      <c r="E56" s="146">
        <f>SUM(E57,E58,E59)</f>
        <v>52000</v>
      </c>
      <c r="F56" s="141"/>
    </row>
    <row r="57" spans="1:6" ht="36.75" customHeight="1">
      <c r="A57" s="7">
        <v>19010100</v>
      </c>
      <c r="B57" s="4" t="s">
        <v>298</v>
      </c>
      <c r="C57" s="152">
        <f t="shared" si="0"/>
        <v>31900</v>
      </c>
      <c r="D57" s="153"/>
      <c r="E57" s="147">
        <v>31900</v>
      </c>
      <c r="F57" s="141"/>
    </row>
    <row r="58" spans="1:6" ht="31.5">
      <c r="A58" s="10">
        <v>19010200</v>
      </c>
      <c r="B58" s="34" t="s">
        <v>304</v>
      </c>
      <c r="C58" s="152">
        <f t="shared" si="0"/>
        <v>5000</v>
      </c>
      <c r="D58" s="153"/>
      <c r="E58" s="146">
        <v>5000</v>
      </c>
      <c r="F58" s="141"/>
    </row>
    <row r="59" spans="1:6" ht="47.25">
      <c r="A59" s="7">
        <v>19010300</v>
      </c>
      <c r="B59" s="4" t="s">
        <v>305</v>
      </c>
      <c r="C59" s="152">
        <f t="shared" si="0"/>
        <v>15100</v>
      </c>
      <c r="D59" s="153"/>
      <c r="E59" s="147">
        <v>15100</v>
      </c>
      <c r="F59" s="141"/>
    </row>
    <row r="60" spans="1:6" s="21" customFormat="1" ht="18" customHeight="1">
      <c r="A60" s="17">
        <v>20000000</v>
      </c>
      <c r="B60" s="32" t="s">
        <v>108</v>
      </c>
      <c r="C60" s="149">
        <f t="shared" si="0"/>
        <v>2548400</v>
      </c>
      <c r="D60" s="148">
        <f>D61+D66+D79+D85</f>
        <v>1710900</v>
      </c>
      <c r="E60" s="148">
        <f>E61+E66+E79+E85</f>
        <v>837500</v>
      </c>
      <c r="F60" s="148">
        <f>F61+F66+F79+F85</f>
        <v>0</v>
      </c>
    </row>
    <row r="61" spans="1:6" s="5" customFormat="1" ht="18" customHeight="1">
      <c r="A61" s="17">
        <v>21000000</v>
      </c>
      <c r="B61" s="22" t="s">
        <v>109</v>
      </c>
      <c r="C61" s="149">
        <f t="shared" si="0"/>
        <v>226180</v>
      </c>
      <c r="D61" s="148">
        <f>SUM(D62:D63)</f>
        <v>226180</v>
      </c>
      <c r="E61" s="139"/>
      <c r="F61" s="139"/>
    </row>
    <row r="62" spans="1:6" s="5" customFormat="1" ht="45.75" customHeight="1">
      <c r="A62" s="10">
        <v>21010300</v>
      </c>
      <c r="B62" s="48" t="s">
        <v>371</v>
      </c>
      <c r="C62" s="966">
        <f t="shared" si="0"/>
        <v>400</v>
      </c>
      <c r="D62" s="153">
        <v>400</v>
      </c>
      <c r="E62" s="140"/>
      <c r="F62" s="140"/>
    </row>
    <row r="63" spans="1:6" ht="18.75" customHeight="1">
      <c r="A63" s="8">
        <v>21080000</v>
      </c>
      <c r="B63" s="3" t="s">
        <v>114</v>
      </c>
      <c r="C63" s="155">
        <f t="shared" si="0"/>
        <v>225780</v>
      </c>
      <c r="D63" s="156">
        <f>SUM(D64,D65)</f>
        <v>225780</v>
      </c>
      <c r="E63" s="141"/>
      <c r="F63" s="141"/>
    </row>
    <row r="64" spans="1:6" s="6" customFormat="1" ht="18" customHeight="1">
      <c r="A64" s="7">
        <v>21081100</v>
      </c>
      <c r="B64" s="4" t="s">
        <v>123</v>
      </c>
      <c r="C64" s="152">
        <f t="shared" si="0"/>
        <v>177200</v>
      </c>
      <c r="D64" s="153">
        <v>177200</v>
      </c>
      <c r="E64" s="140"/>
      <c r="F64" s="140"/>
    </row>
    <row r="65" spans="1:6" s="6" customFormat="1" ht="48.75" customHeight="1">
      <c r="A65" s="47">
        <v>21081500</v>
      </c>
      <c r="B65" s="47" t="s">
        <v>451</v>
      </c>
      <c r="C65" s="152">
        <f t="shared" si="0"/>
        <v>48580</v>
      </c>
      <c r="D65" s="153">
        <v>48580</v>
      </c>
      <c r="E65" s="140"/>
      <c r="F65" s="140"/>
    </row>
    <row r="66" spans="1:6" s="5" customFormat="1" ht="37.5">
      <c r="A66" s="17">
        <v>22000000</v>
      </c>
      <c r="B66" s="22" t="s">
        <v>110</v>
      </c>
      <c r="C66" s="149">
        <f t="shared" si="0"/>
        <v>934690</v>
      </c>
      <c r="D66" s="148">
        <f>SUM(D69,D73,D75,D78)</f>
        <v>934690</v>
      </c>
      <c r="E66" s="139"/>
      <c r="F66" s="139"/>
    </row>
    <row r="67" spans="1:6" s="5" customFormat="1" ht="18.75" hidden="1">
      <c r="A67" s="157">
        <v>22010000</v>
      </c>
      <c r="B67" s="158" t="s">
        <v>290</v>
      </c>
      <c r="C67" s="137">
        <f t="shared" si="0"/>
        <v>0</v>
      </c>
      <c r="D67" s="138">
        <f>D68</f>
        <v>0</v>
      </c>
      <c r="E67" s="139"/>
      <c r="F67" s="139"/>
    </row>
    <row r="68" spans="1:6" s="5" customFormat="1" ht="37.5" hidden="1">
      <c r="A68" s="159">
        <v>22010300</v>
      </c>
      <c r="B68" s="160" t="s">
        <v>306</v>
      </c>
      <c r="C68" s="137">
        <f t="shared" si="0"/>
        <v>0</v>
      </c>
      <c r="D68" s="138"/>
      <c r="E68" s="139"/>
      <c r="F68" s="139"/>
    </row>
    <row r="69" spans="1:6" s="5" customFormat="1" ht="20.25" customHeight="1">
      <c r="A69" s="17">
        <v>2201000</v>
      </c>
      <c r="B69" s="22" t="s">
        <v>378</v>
      </c>
      <c r="C69" s="149">
        <f>SUM(C70:C72)</f>
        <v>721470</v>
      </c>
      <c r="D69" s="148">
        <f>SUM(D70,D71,D72)</f>
        <v>721470</v>
      </c>
      <c r="E69" s="139"/>
      <c r="F69" s="139"/>
    </row>
    <row r="70" spans="1:6" s="5" customFormat="1" ht="45" customHeight="1">
      <c r="A70" s="118">
        <v>22010300</v>
      </c>
      <c r="B70" s="118" t="s">
        <v>301</v>
      </c>
      <c r="C70" s="966">
        <f t="shared" si="0"/>
        <v>3000</v>
      </c>
      <c r="D70" s="153">
        <v>3000</v>
      </c>
      <c r="E70" s="139"/>
      <c r="F70" s="139"/>
    </row>
    <row r="71" spans="1:6" s="5" customFormat="1" ht="19.5" customHeight="1">
      <c r="A71" s="50">
        <v>22012500</v>
      </c>
      <c r="B71" s="51" t="s">
        <v>372</v>
      </c>
      <c r="C71" s="966">
        <f t="shared" si="0"/>
        <v>588900</v>
      </c>
      <c r="D71" s="153">
        <v>588900</v>
      </c>
      <c r="E71" s="142"/>
      <c r="F71" s="142"/>
    </row>
    <row r="72" spans="1:6" s="5" customFormat="1" ht="34.5" customHeight="1">
      <c r="A72" s="119">
        <v>22012600</v>
      </c>
      <c r="B72" s="118" t="s">
        <v>302</v>
      </c>
      <c r="C72" s="966">
        <f t="shared" si="0"/>
        <v>129570</v>
      </c>
      <c r="D72" s="153">
        <v>129570</v>
      </c>
      <c r="E72" s="142"/>
      <c r="F72" s="142"/>
    </row>
    <row r="73" spans="1:6" ht="37.5">
      <c r="A73" s="17">
        <v>22080000</v>
      </c>
      <c r="B73" s="22" t="s">
        <v>268</v>
      </c>
      <c r="C73" s="149">
        <f t="shared" si="0"/>
        <v>177100</v>
      </c>
      <c r="D73" s="148">
        <f>D74</f>
        <v>177100</v>
      </c>
      <c r="E73" s="139"/>
      <c r="F73" s="139"/>
    </row>
    <row r="74" spans="1:6" s="6" customFormat="1" ht="31.5">
      <c r="A74" s="10">
        <v>22080400</v>
      </c>
      <c r="B74" s="34" t="s">
        <v>111</v>
      </c>
      <c r="C74" s="155">
        <f t="shared" si="0"/>
        <v>177100</v>
      </c>
      <c r="D74" s="153">
        <v>177100</v>
      </c>
      <c r="E74" s="140"/>
      <c r="F74" s="140"/>
    </row>
    <row r="75" spans="1:6" ht="18" customHeight="1">
      <c r="A75" s="17">
        <v>22090000</v>
      </c>
      <c r="B75" s="22" t="s">
        <v>112</v>
      </c>
      <c r="C75" s="149">
        <f t="shared" si="0"/>
        <v>6120</v>
      </c>
      <c r="D75" s="148">
        <f>SUM(D76,D77)</f>
        <v>6120</v>
      </c>
      <c r="E75" s="139"/>
      <c r="F75" s="139"/>
    </row>
    <row r="76" spans="1:6" ht="47.25">
      <c r="A76" s="10">
        <v>22090100</v>
      </c>
      <c r="B76" s="34" t="s">
        <v>285</v>
      </c>
      <c r="C76" s="152">
        <f t="shared" si="0"/>
        <v>3660</v>
      </c>
      <c r="D76" s="153">
        <v>3660</v>
      </c>
      <c r="E76" s="141"/>
      <c r="F76" s="141"/>
    </row>
    <row r="77" spans="1:6" ht="31.5">
      <c r="A77" s="52">
        <v>22090400</v>
      </c>
      <c r="B77" s="47" t="s">
        <v>267</v>
      </c>
      <c r="C77" s="152">
        <f t="shared" si="0"/>
        <v>2460</v>
      </c>
      <c r="D77" s="153">
        <v>2460</v>
      </c>
      <c r="E77" s="141"/>
      <c r="F77" s="141"/>
    </row>
    <row r="78" spans="1:6" ht="89.25" customHeight="1">
      <c r="A78" s="442">
        <v>22130000</v>
      </c>
      <c r="B78" s="781" t="s">
        <v>240</v>
      </c>
      <c r="C78" s="448">
        <f t="shared" si="0"/>
        <v>30000</v>
      </c>
      <c r="D78" s="447">
        <v>30000</v>
      </c>
      <c r="E78" s="141"/>
      <c r="F78" s="141"/>
    </row>
    <row r="79" spans="1:6" s="5" customFormat="1" ht="18" customHeight="1">
      <c r="A79" s="17">
        <v>24000000</v>
      </c>
      <c r="B79" s="22" t="s">
        <v>113</v>
      </c>
      <c r="C79" s="149">
        <f t="shared" si="0"/>
        <v>552530</v>
      </c>
      <c r="D79" s="148">
        <f>D80</f>
        <v>550030</v>
      </c>
      <c r="E79" s="117">
        <f>SUM(E80,E84)</f>
        <v>2500</v>
      </c>
      <c r="F79" s="117">
        <f>SUM(F80,F84)</f>
        <v>0</v>
      </c>
    </row>
    <row r="80" spans="1:6" s="5" customFormat="1" ht="18" customHeight="1">
      <c r="A80" s="17">
        <v>24060000</v>
      </c>
      <c r="B80" s="22" t="s">
        <v>114</v>
      </c>
      <c r="C80" s="149">
        <f t="shared" si="0"/>
        <v>552530</v>
      </c>
      <c r="D80" s="148">
        <f>SUM(D81,D82,D83)</f>
        <v>550030</v>
      </c>
      <c r="E80" s="117">
        <f>SUM(E81,E82)</f>
        <v>2500</v>
      </c>
      <c r="F80" s="117">
        <v>0</v>
      </c>
    </row>
    <row r="81" spans="1:6" s="6" customFormat="1" ht="19.5" customHeight="1">
      <c r="A81" s="10">
        <v>24060300</v>
      </c>
      <c r="B81" s="34" t="s">
        <v>114</v>
      </c>
      <c r="C81" s="152">
        <f t="shared" si="0"/>
        <v>550030</v>
      </c>
      <c r="D81" s="153">
        <v>550030</v>
      </c>
      <c r="E81" s="116"/>
      <c r="F81" s="116"/>
    </row>
    <row r="82" spans="1:6" s="6" customFormat="1" ht="45.75" customHeight="1">
      <c r="A82" s="52">
        <v>24062100</v>
      </c>
      <c r="B82" s="47" t="s">
        <v>382</v>
      </c>
      <c r="C82" s="152">
        <f t="shared" si="0"/>
        <v>2500</v>
      </c>
      <c r="D82" s="153">
        <v>0</v>
      </c>
      <c r="E82" s="115">
        <v>2500</v>
      </c>
      <c r="F82" s="115">
        <v>0</v>
      </c>
    </row>
    <row r="83" spans="1:6" s="6" customFormat="1" ht="70.5" customHeight="1">
      <c r="A83" s="52">
        <v>24062200</v>
      </c>
      <c r="B83" s="47" t="s">
        <v>452</v>
      </c>
      <c r="C83" s="155">
        <f t="shared" si="0"/>
        <v>0</v>
      </c>
      <c r="D83" s="153">
        <v>0</v>
      </c>
      <c r="E83" s="115"/>
      <c r="F83" s="115"/>
    </row>
    <row r="84" spans="1:6" s="44" customFormat="1" ht="40.5" customHeight="1" hidden="1">
      <c r="A84" s="10">
        <v>24170000</v>
      </c>
      <c r="B84" s="3" t="s">
        <v>375</v>
      </c>
      <c r="C84" s="155">
        <f t="shared" si="0"/>
        <v>0</v>
      </c>
      <c r="D84" s="156">
        <v>0</v>
      </c>
      <c r="E84" s="147">
        <v>0</v>
      </c>
      <c r="F84" s="147">
        <v>0</v>
      </c>
    </row>
    <row r="85" spans="1:6" s="5" customFormat="1" ht="18" customHeight="1">
      <c r="A85" s="17">
        <v>25000000</v>
      </c>
      <c r="B85" s="22" t="s">
        <v>115</v>
      </c>
      <c r="C85" s="149">
        <f t="shared" si="0"/>
        <v>835000</v>
      </c>
      <c r="D85" s="148"/>
      <c r="E85" s="117">
        <v>835000</v>
      </c>
      <c r="F85" s="139"/>
    </row>
    <row r="86" spans="1:6" s="21" customFormat="1" ht="18" customHeight="1">
      <c r="A86" s="17">
        <v>30000000</v>
      </c>
      <c r="B86" s="22" t="s">
        <v>121</v>
      </c>
      <c r="C86" s="149">
        <f t="shared" si="0"/>
        <v>0</v>
      </c>
      <c r="D86" s="148">
        <f>D87</f>
        <v>0</v>
      </c>
      <c r="E86" s="148">
        <f>E88</f>
        <v>0</v>
      </c>
      <c r="F86" s="148">
        <f>F88</f>
        <v>0</v>
      </c>
    </row>
    <row r="87" spans="1:7" s="42" customFormat="1" ht="66" customHeight="1">
      <c r="A87" s="10">
        <v>31010200</v>
      </c>
      <c r="B87" s="48" t="s">
        <v>374</v>
      </c>
      <c r="C87" s="149">
        <f t="shared" si="0"/>
        <v>0</v>
      </c>
      <c r="D87" s="153">
        <v>0</v>
      </c>
      <c r="E87" s="115"/>
      <c r="F87" s="115"/>
      <c r="G87" s="43"/>
    </row>
    <row r="88" spans="1:6" s="5" customFormat="1" ht="18" customHeight="1">
      <c r="A88" s="17">
        <v>33000000</v>
      </c>
      <c r="B88" s="22" t="s">
        <v>528</v>
      </c>
      <c r="C88" s="149">
        <f t="shared" si="0"/>
        <v>0</v>
      </c>
      <c r="D88" s="148"/>
      <c r="E88" s="117">
        <f>E89</f>
        <v>0</v>
      </c>
      <c r="F88" s="117">
        <f>F89</f>
        <v>0</v>
      </c>
    </row>
    <row r="89" spans="1:6" s="5" customFormat="1" ht="18" customHeight="1">
      <c r="A89" s="8">
        <v>33010000</v>
      </c>
      <c r="B89" s="3" t="s">
        <v>529</v>
      </c>
      <c r="C89" s="155">
        <f t="shared" si="0"/>
        <v>0</v>
      </c>
      <c r="D89" s="148"/>
      <c r="E89" s="146">
        <f>E90</f>
        <v>0</v>
      </c>
      <c r="F89" s="146">
        <f>E89</f>
        <v>0</v>
      </c>
    </row>
    <row r="90" spans="1:6" s="6" customFormat="1" ht="102" customHeight="1">
      <c r="A90" s="7">
        <v>33010100</v>
      </c>
      <c r="B90" s="4" t="s">
        <v>688</v>
      </c>
      <c r="C90" s="152">
        <f t="shared" si="0"/>
        <v>0</v>
      </c>
      <c r="D90" s="153"/>
      <c r="E90" s="115">
        <v>0</v>
      </c>
      <c r="F90" s="115">
        <f>E90</f>
        <v>0</v>
      </c>
    </row>
    <row r="91" spans="1:6" ht="31.5" hidden="1">
      <c r="A91" s="10">
        <v>50080200</v>
      </c>
      <c r="B91" s="34" t="s">
        <v>286</v>
      </c>
      <c r="C91" s="137">
        <f t="shared" si="0"/>
        <v>0</v>
      </c>
      <c r="D91" s="141"/>
      <c r="E91" s="140"/>
      <c r="F91" s="141"/>
    </row>
    <row r="92" spans="1:6" ht="20.25">
      <c r="A92" s="150">
        <v>50000000</v>
      </c>
      <c r="B92" s="151" t="s">
        <v>241</v>
      </c>
      <c r="C92" s="448">
        <f t="shared" si="0"/>
        <v>0</v>
      </c>
      <c r="D92" s="447"/>
      <c r="E92" s="148">
        <f>E93</f>
        <v>0</v>
      </c>
      <c r="F92" s="141"/>
    </row>
    <row r="93" spans="1:6" ht="59.25" customHeight="1">
      <c r="A93" s="445">
        <v>50110000</v>
      </c>
      <c r="B93" s="446" t="s">
        <v>242</v>
      </c>
      <c r="C93" s="443">
        <f t="shared" si="0"/>
        <v>0</v>
      </c>
      <c r="D93" s="444"/>
      <c r="E93" s="153">
        <v>0</v>
      </c>
      <c r="F93" s="141"/>
    </row>
    <row r="94" spans="1:8" s="23" customFormat="1" ht="18" customHeight="1">
      <c r="A94" s="615"/>
      <c r="B94" s="616" t="s">
        <v>124</v>
      </c>
      <c r="C94" s="773">
        <f t="shared" si="0"/>
        <v>196054820</v>
      </c>
      <c r="D94" s="618">
        <f>D11+D60+D86</f>
        <v>195165320</v>
      </c>
      <c r="E94" s="618">
        <f>E11+E60+E86+E92</f>
        <v>889500</v>
      </c>
      <c r="F94" s="618">
        <f>F11+F60+F86</f>
        <v>0</v>
      </c>
      <c r="G94" s="35"/>
      <c r="H94" s="24"/>
    </row>
    <row r="95" spans="1:6" s="2" customFormat="1" ht="37.5">
      <c r="A95" s="17">
        <v>40000000</v>
      </c>
      <c r="B95" s="22" t="s">
        <v>116</v>
      </c>
      <c r="C95" s="149">
        <f t="shared" si="0"/>
        <v>60279918.04</v>
      </c>
      <c r="D95" s="148">
        <f>D96</f>
        <v>59471440</v>
      </c>
      <c r="E95" s="148">
        <f>E96</f>
        <v>808478.04</v>
      </c>
      <c r="F95" s="148">
        <f>F96</f>
        <v>720000</v>
      </c>
    </row>
    <row r="96" spans="1:6" s="5" customFormat="1" ht="18" customHeight="1">
      <c r="A96" s="17">
        <v>41000000</v>
      </c>
      <c r="B96" s="22" t="s">
        <v>117</v>
      </c>
      <c r="C96" s="149">
        <f t="shared" si="0"/>
        <v>60279918.04</v>
      </c>
      <c r="D96" s="148">
        <f>D97+D99+D107+D104</f>
        <v>59471440</v>
      </c>
      <c r="E96" s="148">
        <f>E97+E99+E107+E104</f>
        <v>808478.04</v>
      </c>
      <c r="F96" s="148">
        <f>F97+F99+F107+F104</f>
        <v>720000</v>
      </c>
    </row>
    <row r="97" spans="1:6" ht="18" customHeight="1">
      <c r="A97" s="11">
        <v>41020000</v>
      </c>
      <c r="B97" s="15" t="s">
        <v>118</v>
      </c>
      <c r="C97" s="149">
        <f t="shared" si="0"/>
        <v>10863600</v>
      </c>
      <c r="D97" s="148">
        <f>D98</f>
        <v>10863600</v>
      </c>
      <c r="E97" s="117"/>
      <c r="F97" s="139"/>
    </row>
    <row r="98" spans="1:6" s="46" customFormat="1" ht="18.75">
      <c r="A98" s="10">
        <v>41020100</v>
      </c>
      <c r="B98" s="4" t="s">
        <v>307</v>
      </c>
      <c r="C98" s="152">
        <f t="shared" si="0"/>
        <v>10863600</v>
      </c>
      <c r="D98" s="153">
        <v>10863600</v>
      </c>
      <c r="E98" s="116"/>
      <c r="F98" s="140"/>
    </row>
    <row r="99" spans="1:6" ht="25.5" customHeight="1">
      <c r="A99" s="17">
        <v>41030000</v>
      </c>
      <c r="B99" s="22" t="s">
        <v>709</v>
      </c>
      <c r="C99" s="149">
        <f t="shared" si="0"/>
        <v>46994600</v>
      </c>
      <c r="D99" s="148">
        <f>D100+D101+D103</f>
        <v>46994600</v>
      </c>
      <c r="E99" s="139"/>
      <c r="F99" s="139"/>
    </row>
    <row r="100" spans="1:6" ht="12" customHeight="1" hidden="1">
      <c r="A100" s="250"/>
      <c r="B100" s="251"/>
      <c r="C100" s="149"/>
      <c r="D100" s="148"/>
      <c r="E100" s="139"/>
      <c r="F100" s="139"/>
    </row>
    <row r="101" spans="1:6" s="6" customFormat="1" ht="20.25" customHeight="1">
      <c r="A101" s="7">
        <v>41033900</v>
      </c>
      <c r="B101" s="391" t="s">
        <v>308</v>
      </c>
      <c r="C101" s="152">
        <f t="shared" si="0"/>
        <v>46994600</v>
      </c>
      <c r="D101" s="153">
        <v>46994600</v>
      </c>
      <c r="E101" s="140"/>
      <c r="F101" s="140"/>
    </row>
    <row r="102" spans="1:6" s="6" customFormat="1" ht="140.25" customHeight="1" hidden="1">
      <c r="A102" s="7">
        <v>41030700</v>
      </c>
      <c r="B102" s="4" t="s">
        <v>260</v>
      </c>
      <c r="C102" s="152">
        <f t="shared" si="0"/>
        <v>0</v>
      </c>
      <c r="D102" s="153"/>
      <c r="E102" s="140"/>
      <c r="F102" s="140"/>
    </row>
    <row r="103" spans="1:6" s="6" customFormat="1" ht="26.25" customHeight="1">
      <c r="A103" s="7">
        <v>41034200</v>
      </c>
      <c r="B103" s="4" t="s">
        <v>309</v>
      </c>
      <c r="C103" s="152">
        <f t="shared" si="0"/>
        <v>0</v>
      </c>
      <c r="D103" s="153">
        <v>0</v>
      </c>
      <c r="E103" s="140"/>
      <c r="F103" s="140"/>
    </row>
    <row r="104" spans="1:6" s="6" customFormat="1" ht="20.25" customHeight="1">
      <c r="A104" s="150">
        <v>41040000</v>
      </c>
      <c r="B104" s="151" t="s">
        <v>681</v>
      </c>
      <c r="C104" s="149">
        <f>SUM(D104)</f>
        <v>0</v>
      </c>
      <c r="D104" s="148">
        <f>SUM(D105+D106)</f>
        <v>0</v>
      </c>
      <c r="E104" s="140"/>
      <c r="F104" s="140"/>
    </row>
    <row r="105" spans="1:6" s="6" customFormat="1" ht="46.5" customHeight="1">
      <c r="A105" s="184">
        <v>41040200</v>
      </c>
      <c r="B105" s="185" t="s">
        <v>682</v>
      </c>
      <c r="C105" s="152">
        <f>SUM(D105)</f>
        <v>0</v>
      </c>
      <c r="D105" s="153">
        <v>0</v>
      </c>
      <c r="E105" s="140"/>
      <c r="F105" s="140"/>
    </row>
    <row r="106" spans="1:6" s="6" customFormat="1" ht="78" customHeight="1">
      <c r="A106" s="184">
        <v>41040500</v>
      </c>
      <c r="B106" s="185" t="s">
        <v>722</v>
      </c>
      <c r="C106" s="152">
        <f>SUM(D106)</f>
        <v>0</v>
      </c>
      <c r="D106" s="153">
        <v>0</v>
      </c>
      <c r="E106" s="140"/>
      <c r="F106" s="140"/>
    </row>
    <row r="107" spans="1:6" s="6" customFormat="1" ht="36" customHeight="1">
      <c r="A107" s="150">
        <v>41050000</v>
      </c>
      <c r="B107" s="151" t="s">
        <v>710</v>
      </c>
      <c r="C107" s="149">
        <f>SUM(D107:E107)</f>
        <v>2421718.04</v>
      </c>
      <c r="D107" s="148">
        <f>SUM(D109,D110,D111,D113,D115,D116,D114,D117,D112,D108,D118)</f>
        <v>1613240</v>
      </c>
      <c r="E107" s="148">
        <f>SUM(E109,E110,E111,E113,E115,E116,E114,E117,E112,E108,E118)</f>
        <v>808478.04</v>
      </c>
      <c r="F107" s="148">
        <f>SUM(F109,F110,F111,F113,F115,F116,F114,F117,F112,F108,F118)</f>
        <v>720000</v>
      </c>
    </row>
    <row r="108" spans="1:6" s="6" customFormat="1" ht="36" customHeight="1">
      <c r="A108" s="52">
        <v>41051000</v>
      </c>
      <c r="B108" s="47" t="s">
        <v>604</v>
      </c>
      <c r="C108" s="152">
        <f>SUM(D108,E108)</f>
        <v>1222478.04</v>
      </c>
      <c r="D108" s="153">
        <v>1134000</v>
      </c>
      <c r="E108" s="153">
        <v>88478.04</v>
      </c>
      <c r="F108" s="153"/>
    </row>
    <row r="109" spans="1:6" s="203" customFormat="1" ht="48.75" customHeight="1">
      <c r="A109" s="52">
        <v>41051200</v>
      </c>
      <c r="B109" s="47" t="s">
        <v>680</v>
      </c>
      <c r="C109" s="152">
        <f>D109+E109</f>
        <v>155940</v>
      </c>
      <c r="D109" s="153">
        <v>155940</v>
      </c>
      <c r="E109" s="202"/>
      <c r="F109" s="202"/>
    </row>
    <row r="110" spans="1:6" s="6" customFormat="1" ht="62.25" customHeight="1" hidden="1">
      <c r="A110" s="7">
        <v>41030700</v>
      </c>
      <c r="B110" s="4" t="s">
        <v>260</v>
      </c>
      <c r="C110" s="152">
        <f t="shared" si="0"/>
        <v>0</v>
      </c>
      <c r="D110" s="153"/>
      <c r="E110" s="140"/>
      <c r="F110" s="140"/>
    </row>
    <row r="111" spans="1:6" s="6" customFormat="1" ht="63" hidden="1">
      <c r="A111" s="967">
        <v>41050200</v>
      </c>
      <c r="B111" s="968" t="s">
        <v>711</v>
      </c>
      <c r="C111" s="152">
        <f t="shared" si="0"/>
        <v>0</v>
      </c>
      <c r="D111" s="153"/>
      <c r="E111" s="140"/>
      <c r="F111" s="140"/>
    </row>
    <row r="112" spans="1:6" s="6" customFormat="1" ht="44.25" customHeight="1">
      <c r="A112" s="967">
        <v>41051400</v>
      </c>
      <c r="B112" s="968" t="s">
        <v>652</v>
      </c>
      <c r="C112" s="152">
        <f t="shared" si="0"/>
        <v>0</v>
      </c>
      <c r="D112" s="153">
        <v>0</v>
      </c>
      <c r="E112" s="140"/>
      <c r="F112" s="140"/>
    </row>
    <row r="113" spans="1:6" s="203" customFormat="1" ht="32.25" customHeight="1">
      <c r="A113" s="52">
        <v>41051500</v>
      </c>
      <c r="B113" s="47" t="s">
        <v>125</v>
      </c>
      <c r="C113" s="152">
        <f t="shared" si="0"/>
        <v>0</v>
      </c>
      <c r="D113" s="153">
        <v>0</v>
      </c>
      <c r="E113" s="202"/>
      <c r="F113" s="202"/>
    </row>
    <row r="114" spans="1:6" s="203" customFormat="1" ht="47.25" hidden="1">
      <c r="A114" s="47">
        <v>41053000</v>
      </c>
      <c r="B114" s="47" t="s">
        <v>639</v>
      </c>
      <c r="C114" s="152">
        <f t="shared" si="0"/>
        <v>0</v>
      </c>
      <c r="D114" s="153">
        <v>0</v>
      </c>
      <c r="E114" s="202"/>
      <c r="F114" s="202"/>
    </row>
    <row r="115" spans="1:6" s="203" customFormat="1" ht="27.75" customHeight="1">
      <c r="A115" s="967">
        <v>41053900</v>
      </c>
      <c r="B115" s="968" t="s">
        <v>506</v>
      </c>
      <c r="C115" s="152">
        <f t="shared" si="0"/>
        <v>246200</v>
      </c>
      <c r="D115" s="153">
        <v>246200</v>
      </c>
      <c r="E115" s="202"/>
      <c r="F115" s="202"/>
    </row>
    <row r="116" spans="1:6" s="6" customFormat="1" ht="48.75" customHeight="1">
      <c r="A116" s="250">
        <v>41055000</v>
      </c>
      <c r="B116" s="251" t="s">
        <v>454</v>
      </c>
      <c r="C116" s="152">
        <f t="shared" si="0"/>
        <v>0</v>
      </c>
      <c r="D116" s="154">
        <v>0</v>
      </c>
      <c r="E116" s="144"/>
      <c r="F116" s="140"/>
    </row>
    <row r="117" spans="1:6" s="6" customFormat="1" ht="48.75" customHeight="1">
      <c r="A117" s="52">
        <v>41057700</v>
      </c>
      <c r="B117" s="47" t="s">
        <v>836</v>
      </c>
      <c r="C117" s="152">
        <f t="shared" si="0"/>
        <v>77100</v>
      </c>
      <c r="D117" s="154">
        <v>77100</v>
      </c>
      <c r="E117" s="144"/>
      <c r="F117" s="140"/>
    </row>
    <row r="118" spans="1:6" s="6" customFormat="1" ht="98.25" customHeight="1">
      <c r="A118" s="967">
        <v>41059200</v>
      </c>
      <c r="B118" s="969" t="s">
        <v>861</v>
      </c>
      <c r="C118" s="152">
        <f aca="true" t="shared" si="1" ref="C118:C126">D118+E118</f>
        <v>720000</v>
      </c>
      <c r="D118" s="153">
        <v>0</v>
      </c>
      <c r="E118" s="867">
        <v>720000</v>
      </c>
      <c r="F118" s="153">
        <v>720000</v>
      </c>
    </row>
    <row r="119" spans="1:6" ht="47.25" hidden="1">
      <c r="A119" s="9">
        <v>41036000</v>
      </c>
      <c r="B119" s="40" t="s">
        <v>264</v>
      </c>
      <c r="C119" s="137">
        <f t="shared" si="1"/>
        <v>0</v>
      </c>
      <c r="D119" s="141"/>
      <c r="E119" s="145"/>
      <c r="F119" s="141"/>
    </row>
    <row r="120" spans="1:6" ht="62.25" customHeight="1" hidden="1">
      <c r="A120" s="9">
        <v>41036300</v>
      </c>
      <c r="B120" s="40" t="s">
        <v>261</v>
      </c>
      <c r="C120" s="137">
        <f t="shared" si="1"/>
        <v>0</v>
      </c>
      <c r="D120" s="141"/>
      <c r="E120" s="145"/>
      <c r="F120" s="141"/>
    </row>
    <row r="121" spans="1:6" ht="62.25" customHeight="1" hidden="1">
      <c r="A121" s="9">
        <v>41037000</v>
      </c>
      <c r="B121" s="40" t="s">
        <v>262</v>
      </c>
      <c r="C121" s="137">
        <f t="shared" si="1"/>
        <v>0</v>
      </c>
      <c r="D121" s="141"/>
      <c r="E121" s="145"/>
      <c r="F121" s="141"/>
    </row>
    <row r="122" spans="1:6" ht="62.25" customHeight="1" hidden="1">
      <c r="A122" s="9">
        <v>41038000</v>
      </c>
      <c r="B122" s="40" t="s">
        <v>263</v>
      </c>
      <c r="C122" s="137">
        <f t="shared" si="1"/>
        <v>0</v>
      </c>
      <c r="D122" s="141"/>
      <c r="E122" s="145"/>
      <c r="F122" s="141"/>
    </row>
    <row r="123" spans="1:6" ht="62.25" customHeight="1" hidden="1">
      <c r="A123" s="9">
        <v>41038200</v>
      </c>
      <c r="B123" s="40" t="s">
        <v>266</v>
      </c>
      <c r="C123" s="137">
        <f t="shared" si="1"/>
        <v>0</v>
      </c>
      <c r="D123" s="141"/>
      <c r="E123" s="145"/>
      <c r="F123" s="141"/>
    </row>
    <row r="124" spans="1:6" s="5" customFormat="1" ht="15" customHeight="1" hidden="1">
      <c r="A124" s="19">
        <v>43000000</v>
      </c>
      <c r="B124" s="20" t="s">
        <v>265</v>
      </c>
      <c r="C124" s="137">
        <f t="shared" si="1"/>
        <v>0</v>
      </c>
      <c r="D124" s="139"/>
      <c r="E124" s="139">
        <f>E125</f>
        <v>0</v>
      </c>
      <c r="F124" s="139">
        <f>F125</f>
        <v>0</v>
      </c>
    </row>
    <row r="125" spans="1:6" ht="31.5" hidden="1">
      <c r="A125" s="9">
        <v>43010000</v>
      </c>
      <c r="B125" s="18" t="s">
        <v>119</v>
      </c>
      <c r="C125" s="137">
        <f t="shared" si="1"/>
        <v>0</v>
      </c>
      <c r="D125" s="141"/>
      <c r="E125" s="141">
        <v>0</v>
      </c>
      <c r="F125" s="141">
        <f>E125</f>
        <v>0</v>
      </c>
    </row>
    <row r="126" spans="1:6" s="619" customFormat="1" ht="18" customHeight="1">
      <c r="A126" s="615"/>
      <c r="B126" s="616" t="s">
        <v>120</v>
      </c>
      <c r="C126" s="617">
        <f t="shared" si="1"/>
        <v>256334738.04</v>
      </c>
      <c r="D126" s="618">
        <f>D94+D95</f>
        <v>254636760</v>
      </c>
      <c r="E126" s="618">
        <f>E94+E95</f>
        <v>1697978.04</v>
      </c>
      <c r="F126" s="618">
        <f>F94+F95</f>
        <v>720000</v>
      </c>
    </row>
    <row r="127" spans="1:6" ht="15.75" customHeight="1">
      <c r="A127" s="12"/>
      <c r="B127" s="33"/>
      <c r="C127" s="33"/>
      <c r="D127" s="53" t="s">
        <v>383</v>
      </c>
      <c r="E127" s="53"/>
      <c r="F127" s="53"/>
    </row>
    <row r="128" spans="1:6" ht="15.75" customHeight="1">
      <c r="A128" s="12"/>
      <c r="B128" s="33"/>
      <c r="C128" s="33"/>
      <c r="D128" s="53" t="s">
        <v>383</v>
      </c>
      <c r="E128" s="54"/>
      <c r="F128" s="53"/>
    </row>
    <row r="129" spans="1:6" ht="22.5" customHeight="1">
      <c r="A129" s="990" t="s">
        <v>394</v>
      </c>
      <c r="B129" s="990"/>
      <c r="C129" s="16"/>
      <c r="D129" s="53"/>
      <c r="E129" s="26" t="s">
        <v>172</v>
      </c>
      <c r="F129" s="53"/>
    </row>
    <row r="130" spans="1:6" ht="18.75">
      <c r="A130" s="14"/>
      <c r="B130" s="36"/>
      <c r="C130" s="3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1:6" ht="12.75">
      <c r="A142" s="55"/>
      <c r="B142" s="56"/>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row r="158" spans="3:6" ht="12.75">
      <c r="C158" s="56"/>
      <c r="D158" s="53"/>
      <c r="E158" s="53"/>
      <c r="F158" s="53"/>
    </row>
  </sheetData>
  <sheetProtection/>
  <mergeCells count="9">
    <mergeCell ref="A129:B129"/>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903</v>
      </c>
      <c r="E1" s="240"/>
      <c r="F1" s="240"/>
    </row>
    <row r="2" spans="2:10" ht="63" customHeight="1">
      <c r="B2" s="1146" t="s">
        <v>726</v>
      </c>
      <c r="C2" s="1146"/>
      <c r="D2" s="1146"/>
      <c r="J2" s="97"/>
    </row>
    <row r="3" spans="2:10" ht="31.5" customHeight="1">
      <c r="B3" s="452">
        <v>2553900000</v>
      </c>
      <c r="C3" s="450"/>
      <c r="D3" s="450"/>
      <c r="J3" s="166"/>
    </row>
    <row r="4" spans="2:16" ht="16.5" customHeight="1" thickBot="1">
      <c r="B4" s="453" t="s">
        <v>329</v>
      </c>
      <c r="C4" s="98"/>
      <c r="D4" s="161"/>
      <c r="P4" s="126"/>
    </row>
    <row r="5" spans="2:4" ht="92.25" customHeight="1">
      <c r="B5" s="1147" t="s">
        <v>269</v>
      </c>
      <c r="C5" s="1147" t="s">
        <v>551</v>
      </c>
      <c r="D5" s="1149" t="s">
        <v>552</v>
      </c>
    </row>
    <row r="6" spans="2:4" ht="35.25" customHeight="1" thickBot="1">
      <c r="B6" s="1148"/>
      <c r="C6" s="1148"/>
      <c r="D6" s="1150"/>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3" t="s">
        <v>874</v>
      </c>
    </row>
    <row r="11" spans="1:4" s="102" customFormat="1" ht="56.25" customHeight="1" hidden="1">
      <c r="A11" s="100"/>
      <c r="B11" s="224"/>
      <c r="C11" s="225"/>
      <c r="D11" s="1144"/>
    </row>
    <row r="12" spans="1:4" s="102" customFormat="1" ht="39.75" customHeight="1">
      <c r="A12" s="100"/>
      <c r="B12" s="217" t="s">
        <v>612</v>
      </c>
      <c r="C12" s="226" t="s">
        <v>372</v>
      </c>
      <c r="D12" s="1144"/>
    </row>
    <row r="13" spans="1:4" s="102" customFormat="1" ht="79.5" customHeight="1">
      <c r="A13" s="100"/>
      <c r="B13" s="217" t="s">
        <v>613</v>
      </c>
      <c r="C13" s="227" t="s">
        <v>302</v>
      </c>
      <c r="D13" s="1144"/>
    </row>
    <row r="14" spans="1:4" s="102" customFormat="1" ht="95.25" customHeight="1" hidden="1">
      <c r="A14" s="100"/>
      <c r="B14" s="192" t="s">
        <v>503</v>
      </c>
      <c r="C14" s="125" t="s">
        <v>504</v>
      </c>
      <c r="D14" s="1144"/>
    </row>
    <row r="15" spans="1:4" s="102" customFormat="1" ht="155.25" customHeight="1">
      <c r="A15" s="100"/>
      <c r="B15" s="217" t="s">
        <v>614</v>
      </c>
      <c r="C15" s="241" t="s">
        <v>678</v>
      </c>
      <c r="D15" s="1145"/>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51" t="s">
        <v>394</v>
      </c>
      <c r="C24" s="1151"/>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9">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1004" t="s">
        <v>896</v>
      </c>
      <c r="F1" s="1004"/>
      <c r="G1" s="183"/>
      <c r="H1" s="58"/>
    </row>
    <row r="2" spans="1:6" ht="47.25" customHeight="1">
      <c r="A2" s="1005" t="s">
        <v>759</v>
      </c>
      <c r="B2" s="1005"/>
      <c r="C2" s="1005"/>
      <c r="D2" s="1005"/>
      <c r="E2" s="1005"/>
      <c r="F2" s="1005"/>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1006" t="s">
        <v>384</v>
      </c>
      <c r="B6" s="1006" t="s">
        <v>679</v>
      </c>
      <c r="C6" s="1006" t="s">
        <v>542</v>
      </c>
      <c r="D6" s="1006" t="s">
        <v>102</v>
      </c>
      <c r="E6" s="1006" t="s">
        <v>103</v>
      </c>
      <c r="F6" s="1006"/>
    </row>
    <row r="7" spans="1:6" s="469" customFormat="1" ht="18" customHeight="1">
      <c r="A7" s="1006"/>
      <c r="B7" s="1006"/>
      <c r="C7" s="1006"/>
      <c r="D7" s="1006"/>
      <c r="E7" s="1006" t="s">
        <v>542</v>
      </c>
      <c r="F7" s="1006" t="s">
        <v>385</v>
      </c>
    </row>
    <row r="8" spans="1:6" s="469" customFormat="1" ht="38.25" customHeight="1">
      <c r="A8" s="1006"/>
      <c r="B8" s="1006"/>
      <c r="C8" s="1006"/>
      <c r="D8" s="1006"/>
      <c r="E8" s="1006"/>
      <c r="F8" s="1006"/>
    </row>
    <row r="9" spans="1:6" s="819" customFormat="1" ht="16.5" customHeight="1">
      <c r="A9" s="818">
        <v>1</v>
      </c>
      <c r="B9" s="818">
        <v>2</v>
      </c>
      <c r="C9" s="818">
        <v>3</v>
      </c>
      <c r="D9" s="818">
        <v>4</v>
      </c>
      <c r="E9" s="818">
        <v>5</v>
      </c>
      <c r="F9" s="818">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0">
        <f aca="true" t="shared" si="0" ref="C16:C26">D16+E16</f>
        <v>24306412.450000003</v>
      </c>
      <c r="D16" s="820">
        <v>-13704668.01</v>
      </c>
      <c r="E16" s="820">
        <v>38011080.46</v>
      </c>
      <c r="F16" s="820">
        <v>37946863</v>
      </c>
    </row>
    <row r="17" spans="1:6" s="63" customFormat="1" ht="36" customHeight="1">
      <c r="A17" s="59">
        <v>208000</v>
      </c>
      <c r="B17" s="60" t="s">
        <v>388</v>
      </c>
      <c r="C17" s="820">
        <f t="shared" si="0"/>
        <v>24306412.450000003</v>
      </c>
      <c r="D17" s="820">
        <v>-13704668.01</v>
      </c>
      <c r="E17" s="820">
        <f>E18+E19</f>
        <v>38011080.46</v>
      </c>
      <c r="F17" s="820">
        <f>F18+F19</f>
        <v>37946863</v>
      </c>
    </row>
    <row r="18" spans="1:6" s="63" customFormat="1" ht="24" customHeight="1">
      <c r="A18" s="64">
        <v>208100</v>
      </c>
      <c r="B18" s="65" t="s">
        <v>389</v>
      </c>
      <c r="C18" s="821">
        <f t="shared" si="0"/>
        <v>24306412.45</v>
      </c>
      <c r="D18" s="821">
        <v>23425597.99</v>
      </c>
      <c r="E18" s="821">
        <v>880814.46</v>
      </c>
      <c r="F18" s="864">
        <v>816597</v>
      </c>
    </row>
    <row r="19" spans="1:6" s="63" customFormat="1" ht="57" customHeight="1">
      <c r="A19" s="64">
        <v>208400</v>
      </c>
      <c r="B19" s="65" t="s">
        <v>390</v>
      </c>
      <c r="C19" s="821">
        <f t="shared" si="0"/>
        <v>0</v>
      </c>
      <c r="D19" s="821">
        <v>-37130266</v>
      </c>
      <c r="E19" s="821">
        <v>37130266</v>
      </c>
      <c r="F19" s="821">
        <v>37130266</v>
      </c>
    </row>
    <row r="20" spans="1:6" ht="18.75" customHeight="1">
      <c r="A20" s="59"/>
      <c r="B20" s="60" t="s">
        <v>642</v>
      </c>
      <c r="C20" s="820">
        <f t="shared" si="0"/>
        <v>24306412.450000003</v>
      </c>
      <c r="D20" s="820">
        <v>-13704668.01</v>
      </c>
      <c r="E20" s="820">
        <v>38011080.46</v>
      </c>
      <c r="F20" s="820">
        <v>37946863</v>
      </c>
    </row>
    <row r="21" spans="1:6" ht="34.5" customHeight="1">
      <c r="A21" s="59"/>
      <c r="B21" s="60" t="s">
        <v>641</v>
      </c>
      <c r="C21" s="820">
        <f t="shared" si="0"/>
        <v>24306412.450000003</v>
      </c>
      <c r="D21" s="820">
        <v>-13704668.01</v>
      </c>
      <c r="E21" s="820">
        <v>38011080.46</v>
      </c>
      <c r="F21" s="820">
        <v>37946863</v>
      </c>
    </row>
    <row r="22" spans="1:6" ht="34.5" customHeight="1">
      <c r="A22" s="59">
        <v>600000</v>
      </c>
      <c r="B22" s="60" t="s">
        <v>392</v>
      </c>
      <c r="C22" s="820">
        <f t="shared" si="0"/>
        <v>24306412.450000003</v>
      </c>
      <c r="D22" s="820">
        <v>-13704668.01</v>
      </c>
      <c r="E22" s="820">
        <v>38011080.46</v>
      </c>
      <c r="F22" s="820">
        <v>37946863</v>
      </c>
    </row>
    <row r="23" spans="1:6" ht="24" customHeight="1">
      <c r="A23" s="59">
        <v>602000</v>
      </c>
      <c r="B23" s="60" t="s">
        <v>393</v>
      </c>
      <c r="C23" s="820">
        <f t="shared" si="0"/>
        <v>24306412.450000003</v>
      </c>
      <c r="D23" s="820">
        <v>-13704668.01</v>
      </c>
      <c r="E23" s="820">
        <f>E24+E25</f>
        <v>38011080.46</v>
      </c>
      <c r="F23" s="820">
        <f>F24+F25</f>
        <v>37946863</v>
      </c>
    </row>
    <row r="24" spans="1:6" ht="23.25" customHeight="1">
      <c r="A24" s="64">
        <v>602100</v>
      </c>
      <c r="B24" s="65" t="s">
        <v>389</v>
      </c>
      <c r="C24" s="821">
        <f t="shared" si="0"/>
        <v>24306412.45</v>
      </c>
      <c r="D24" s="821">
        <v>23425597.99</v>
      </c>
      <c r="E24" s="821">
        <v>880814.46</v>
      </c>
      <c r="F24" s="864">
        <v>816597</v>
      </c>
    </row>
    <row r="25" spans="1:6" ht="56.25">
      <c r="A25" s="67">
        <v>602400</v>
      </c>
      <c r="B25" s="65" t="s">
        <v>390</v>
      </c>
      <c r="C25" s="821">
        <f t="shared" si="0"/>
        <v>0</v>
      </c>
      <c r="D25" s="821">
        <v>-37130266</v>
      </c>
      <c r="E25" s="821">
        <v>37130266</v>
      </c>
      <c r="F25" s="821">
        <v>37130266</v>
      </c>
    </row>
    <row r="26" spans="1:6" ht="27" customHeight="1">
      <c r="A26" s="59"/>
      <c r="B26" s="60" t="s">
        <v>642</v>
      </c>
      <c r="C26" s="820">
        <f t="shared" si="0"/>
        <v>24306412.450000003</v>
      </c>
      <c r="D26" s="820">
        <v>-13704668.01</v>
      </c>
      <c r="E26" s="820">
        <v>38011080.46</v>
      </c>
      <c r="F26" s="820">
        <v>37946863</v>
      </c>
    </row>
    <row r="29" spans="1:5" ht="18.75">
      <c r="A29" s="1003" t="s">
        <v>394</v>
      </c>
      <c r="B29" s="1003"/>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pane xSplit="5" ySplit="8" topLeftCell="F9" activePane="bottomRight" state="frozen"/>
      <selection pane="topLeft" activeCell="A1" sqref="A1"/>
      <selection pane="topRight" activeCell="F1" sqref="F1"/>
      <selection pane="bottomLeft" activeCell="A9" sqref="A9"/>
      <selection pane="bottomRight" activeCell="AG2" sqref="AG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15" t="s">
        <v>897</v>
      </c>
      <c r="P1" s="1016"/>
      <c r="Q1" s="1016"/>
      <c r="R1" s="1016"/>
    </row>
    <row r="2" spans="1:18" ht="12" customHeight="1">
      <c r="A2" s="264"/>
      <c r="B2" s="264"/>
      <c r="C2" s="264"/>
      <c r="D2" s="264"/>
      <c r="E2" s="265"/>
      <c r="F2" s="264"/>
      <c r="G2" s="264"/>
      <c r="H2" s="264"/>
      <c r="I2" s="264"/>
      <c r="J2" s="264"/>
      <c r="K2" s="264"/>
      <c r="L2" s="264"/>
      <c r="M2" s="264"/>
      <c r="N2" s="266"/>
      <c r="O2" s="1007"/>
      <c r="P2" s="1007"/>
      <c r="Q2" s="1007"/>
      <c r="R2" s="1007"/>
    </row>
    <row r="3" spans="1:18" ht="49.5" customHeight="1">
      <c r="A3" s="269"/>
      <c r="B3" s="1011" t="s">
        <v>724</v>
      </c>
      <c r="C3" s="1011"/>
      <c r="D3" s="1011"/>
      <c r="E3" s="1011"/>
      <c r="F3" s="1011"/>
      <c r="G3" s="1011"/>
      <c r="H3" s="1011"/>
      <c r="I3" s="1011"/>
      <c r="J3" s="1011"/>
      <c r="K3" s="1011"/>
      <c r="L3" s="1011"/>
      <c r="M3" s="1011"/>
      <c r="N3" s="1011"/>
      <c r="O3" s="1011"/>
      <c r="P3" s="1011"/>
      <c r="Q3" s="1011"/>
      <c r="R3" s="620"/>
    </row>
    <row r="4" spans="1:18" ht="22.5" customHeight="1">
      <c r="A4" s="269"/>
      <c r="B4" s="1022">
        <v>2553900000</v>
      </c>
      <c r="C4" s="1023"/>
      <c r="D4" s="465"/>
      <c r="E4" s="465"/>
      <c r="F4" s="465"/>
      <c r="G4" s="465"/>
      <c r="H4" s="465"/>
      <c r="I4" s="465"/>
      <c r="J4" s="465"/>
      <c r="K4" s="465"/>
      <c r="L4" s="465"/>
      <c r="M4" s="465"/>
      <c r="N4" s="465"/>
      <c r="O4" s="465"/>
      <c r="P4" s="465"/>
      <c r="Q4" s="465"/>
      <c r="R4" s="620"/>
    </row>
    <row r="5" spans="1:18" ht="28.5" customHeight="1">
      <c r="A5" s="269"/>
      <c r="B5" s="1014" t="s">
        <v>329</v>
      </c>
      <c r="C5" s="1014"/>
      <c r="D5" s="270"/>
      <c r="E5" s="270"/>
      <c r="F5" s="270"/>
      <c r="G5" s="270"/>
      <c r="H5" s="270"/>
      <c r="I5" s="270"/>
      <c r="J5" s="270"/>
      <c r="K5" s="270"/>
      <c r="L5" s="270"/>
      <c r="M5" s="270"/>
      <c r="N5" s="271"/>
      <c r="O5" s="270"/>
      <c r="P5" s="270"/>
      <c r="Q5" s="270"/>
      <c r="R5" s="620" t="s">
        <v>395</v>
      </c>
    </row>
    <row r="6" spans="1:18" ht="72" customHeight="1">
      <c r="A6" s="1017"/>
      <c r="B6" s="1012" t="s">
        <v>50</v>
      </c>
      <c r="C6" s="1012" t="s">
        <v>540</v>
      </c>
      <c r="D6" s="1018" t="s">
        <v>550</v>
      </c>
      <c r="E6" s="1021" t="s">
        <v>539</v>
      </c>
      <c r="F6" s="1009" t="s">
        <v>102</v>
      </c>
      <c r="G6" s="1009"/>
      <c r="H6" s="1009"/>
      <c r="I6" s="1009"/>
      <c r="J6" s="1009"/>
      <c r="K6" s="1009" t="s">
        <v>103</v>
      </c>
      <c r="L6" s="1009"/>
      <c r="M6" s="1009"/>
      <c r="N6" s="1009"/>
      <c r="O6" s="1009"/>
      <c r="P6" s="1009"/>
      <c r="Q6" s="1009"/>
      <c r="R6" s="1024" t="s">
        <v>338</v>
      </c>
    </row>
    <row r="7" spans="1:18" ht="21" customHeight="1">
      <c r="A7" s="1017"/>
      <c r="B7" s="1012"/>
      <c r="C7" s="1012"/>
      <c r="D7" s="1019"/>
      <c r="E7" s="1021"/>
      <c r="F7" s="1009" t="s">
        <v>542</v>
      </c>
      <c r="G7" s="1009" t="s">
        <v>396</v>
      </c>
      <c r="H7" s="1010" t="s">
        <v>397</v>
      </c>
      <c r="I7" s="1010"/>
      <c r="J7" s="1010" t="s">
        <v>398</v>
      </c>
      <c r="K7" s="1009" t="s">
        <v>542</v>
      </c>
      <c r="L7" s="1010" t="s">
        <v>82</v>
      </c>
      <c r="M7" s="1010"/>
      <c r="N7" s="1008" t="s">
        <v>396</v>
      </c>
      <c r="O7" s="1010" t="s">
        <v>397</v>
      </c>
      <c r="P7" s="1010"/>
      <c r="Q7" s="1010" t="s">
        <v>398</v>
      </c>
      <c r="R7" s="1024"/>
    </row>
    <row r="8" spans="1:18" ht="188.25" customHeight="1">
      <c r="A8" s="1017"/>
      <c r="B8" s="1012"/>
      <c r="C8" s="1012"/>
      <c r="D8" s="1020"/>
      <c r="E8" s="1021"/>
      <c r="F8" s="1009"/>
      <c r="G8" s="1009"/>
      <c r="H8" s="272" t="s">
        <v>399</v>
      </c>
      <c r="I8" s="272" t="s">
        <v>400</v>
      </c>
      <c r="J8" s="1010"/>
      <c r="K8" s="1009"/>
      <c r="L8" s="272" t="s">
        <v>83</v>
      </c>
      <c r="M8" s="274" t="s">
        <v>84</v>
      </c>
      <c r="N8" s="1008"/>
      <c r="O8" s="272" t="s">
        <v>399</v>
      </c>
      <c r="P8" s="272" t="s">
        <v>400</v>
      </c>
      <c r="Q8" s="1010"/>
      <c r="R8" s="1024"/>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92144723</v>
      </c>
      <c r="G10" s="622">
        <f aca="true" t="shared" si="0" ref="G10:Q10">G11</f>
        <v>85969023</v>
      </c>
      <c r="H10" s="622">
        <f t="shared" si="0"/>
        <v>36726781</v>
      </c>
      <c r="I10" s="622">
        <f t="shared" si="0"/>
        <v>3484161</v>
      </c>
      <c r="J10" s="622">
        <f t="shared" si="0"/>
        <v>6175700</v>
      </c>
      <c r="K10" s="622">
        <f t="shared" si="0"/>
        <v>36423749.46</v>
      </c>
      <c r="L10" s="622">
        <f t="shared" si="0"/>
        <v>35595032</v>
      </c>
      <c r="M10" s="622">
        <f t="shared" si="0"/>
        <v>34845233</v>
      </c>
      <c r="N10" s="622">
        <f t="shared" si="0"/>
        <v>828717.46</v>
      </c>
      <c r="O10" s="622">
        <f t="shared" si="0"/>
        <v>60000</v>
      </c>
      <c r="P10" s="622">
        <f t="shared" si="0"/>
        <v>0</v>
      </c>
      <c r="Q10" s="622">
        <f t="shared" si="0"/>
        <v>35595032</v>
      </c>
      <c r="R10" s="622">
        <f aca="true" t="shared" si="1" ref="R10:R95">F10+K10</f>
        <v>128568472.46000001</v>
      </c>
    </row>
    <row r="11" spans="1:18" s="630" customFormat="1" ht="43.5" customHeight="1">
      <c r="A11" s="627"/>
      <c r="B11" s="631" t="s">
        <v>564</v>
      </c>
      <c r="C11" s="631"/>
      <c r="D11" s="631"/>
      <c r="E11" s="632" t="s">
        <v>867</v>
      </c>
      <c r="F11" s="722">
        <f>F12+F19+F32+F37+F58+F63+F71+F78+F45+F43+F67+F16+F74+F53+F65</f>
        <v>92144723</v>
      </c>
      <c r="G11" s="622">
        <f aca="true" t="shared" si="2" ref="G11:G28">F11-J11</f>
        <v>85969023</v>
      </c>
      <c r="H11" s="722">
        <f>H12+H19+H32+H37+H58+H63+H71+H78+H45+H43</f>
        <v>36726781</v>
      </c>
      <c r="I11" s="722">
        <f>I12+I19+I32+I37+I58+I63+I71+I78+I45+I43</f>
        <v>3484161</v>
      </c>
      <c r="J11" s="722">
        <f>J12+J19+J32+J37+J58+J63+J71+J78+J45+J43</f>
        <v>6175700</v>
      </c>
      <c r="K11" s="722">
        <f>K12+K19+K32+K37+K58+K63+K71+K78+K45+K43+K67+K16+K74+K55+K53</f>
        <v>36423749.46</v>
      </c>
      <c r="L11" s="722">
        <f>L12+L19+L32+L37+L58+L63+L71+L78+L45+L43+L67+L16+L74+L55+L53</f>
        <v>35595032</v>
      </c>
      <c r="M11" s="722">
        <f>M12+M19+M32+M37+M58+M63+M71+M78+M45+M43+M67+M16+M74+M55+M53</f>
        <v>34845233</v>
      </c>
      <c r="N11" s="722">
        <f>N12+N19+N32+N37+N58+N63+N71+N78+N45+N43+N67+N16+N74+N55+N53</f>
        <v>828717.46</v>
      </c>
      <c r="O11" s="722">
        <f>O12+O19+O32+O37+O58+O63+O71+O78+O45+O43+O67+O16+O74+O55+O53</f>
        <v>60000</v>
      </c>
      <c r="P11" s="722">
        <f>P12+P19+P32+P37+P58+P63+P71+P78+P45+P43+P67+P16+P74</f>
        <v>0</v>
      </c>
      <c r="Q11" s="722">
        <f>Q12+Q19+Q32+Q37+Q58+Q63+Q71+Q78+Q45+Q43+Q67+Q16+Q74+Q55+Q53</f>
        <v>35595032</v>
      </c>
      <c r="R11" s="722">
        <f t="shared" si="1"/>
        <v>128568472.46000001</v>
      </c>
    </row>
    <row r="12" spans="1:18" s="630" customFormat="1" ht="28.5" customHeight="1">
      <c r="A12" s="627"/>
      <c r="B12" s="633" t="s">
        <v>45</v>
      </c>
      <c r="C12" s="634" t="s">
        <v>46</v>
      </c>
      <c r="D12" s="635" t="s">
        <v>45</v>
      </c>
      <c r="E12" s="636" t="s">
        <v>716</v>
      </c>
      <c r="F12" s="622">
        <f>F13+F14+F15</f>
        <v>30519881</v>
      </c>
      <c r="G12" s="622">
        <f t="shared" si="2"/>
        <v>30519881</v>
      </c>
      <c r="H12" s="622">
        <f aca="true" t="shared" si="3" ref="H12:Q12">H13+H14</f>
        <v>22090000</v>
      </c>
      <c r="I12" s="622">
        <f t="shared" si="3"/>
        <v>848981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30869881</v>
      </c>
    </row>
    <row r="13" spans="1:22" ht="135" customHeight="1">
      <c r="A13" s="285"/>
      <c r="B13" s="286" t="s">
        <v>565</v>
      </c>
      <c r="C13" s="286" t="s">
        <v>527</v>
      </c>
      <c r="D13" s="286" t="s">
        <v>401</v>
      </c>
      <c r="E13" s="287" t="s">
        <v>299</v>
      </c>
      <c r="F13" s="723">
        <v>29783981</v>
      </c>
      <c r="G13" s="724">
        <f t="shared" si="2"/>
        <v>29783981</v>
      </c>
      <c r="H13" s="725">
        <v>22090000</v>
      </c>
      <c r="I13" s="724">
        <v>848981</v>
      </c>
      <c r="J13" s="724"/>
      <c r="K13" s="723">
        <v>350000</v>
      </c>
      <c r="L13" s="724">
        <v>300000</v>
      </c>
      <c r="M13" s="724">
        <v>300000</v>
      </c>
      <c r="N13" s="726">
        <f>K13-Q13</f>
        <v>50000</v>
      </c>
      <c r="O13" s="724"/>
      <c r="P13" s="724"/>
      <c r="Q13" s="724">
        <v>300000</v>
      </c>
      <c r="R13" s="622">
        <f t="shared" si="1"/>
        <v>30133981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9820000</v>
      </c>
      <c r="G16" s="724">
        <f t="shared" si="2"/>
        <v>9820000</v>
      </c>
      <c r="H16" s="729"/>
      <c r="I16" s="730"/>
      <c r="J16" s="723"/>
      <c r="K16" s="723">
        <f>K17+K18</f>
        <v>400000</v>
      </c>
      <c r="L16" s="723">
        <f>L17+L18</f>
        <v>400000</v>
      </c>
      <c r="M16" s="723">
        <f>M17+M18</f>
        <v>400000</v>
      </c>
      <c r="N16" s="726">
        <f t="shared" si="4"/>
        <v>0</v>
      </c>
      <c r="O16" s="723">
        <f>O17+O18</f>
        <v>0</v>
      </c>
      <c r="P16" s="723"/>
      <c r="Q16" s="723">
        <f>Q17+Q18</f>
        <v>400000</v>
      </c>
      <c r="R16" s="622">
        <f t="shared" si="1"/>
        <v>10220000</v>
      </c>
      <c r="T16" s="374"/>
    </row>
    <row r="17" spans="1:20" ht="43.5" customHeight="1">
      <c r="A17" s="285"/>
      <c r="B17" s="286" t="s">
        <v>567</v>
      </c>
      <c r="C17" s="294" t="s">
        <v>129</v>
      </c>
      <c r="D17" s="369" t="s">
        <v>130</v>
      </c>
      <c r="E17" s="287" t="s">
        <v>132</v>
      </c>
      <c r="F17" s="723">
        <v>7870000</v>
      </c>
      <c r="G17" s="724">
        <f t="shared" si="2"/>
        <v>7870000</v>
      </c>
      <c r="H17" s="727"/>
      <c r="I17" s="728"/>
      <c r="J17" s="724"/>
      <c r="K17" s="723">
        <v>400000</v>
      </c>
      <c r="L17" s="723">
        <v>400000</v>
      </c>
      <c r="M17" s="723">
        <v>400000</v>
      </c>
      <c r="N17" s="726">
        <f t="shared" si="4"/>
        <v>0</v>
      </c>
      <c r="O17" s="724"/>
      <c r="P17" s="724"/>
      <c r="Q17" s="723">
        <v>400000</v>
      </c>
      <c r="R17" s="622">
        <f t="shared" si="1"/>
        <v>8270000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29"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15026820</v>
      </c>
      <c r="G32" s="723">
        <f t="shared" si="6"/>
        <v>9851120</v>
      </c>
      <c r="H32" s="731">
        <f aca="true" t="shared" si="8" ref="H32:M32">H33+H34+H41+H50+H52</f>
        <v>3070700</v>
      </c>
      <c r="I32" s="731">
        <f t="shared" si="8"/>
        <v>1292000</v>
      </c>
      <c r="J32" s="731">
        <f t="shared" si="8"/>
        <v>5175700</v>
      </c>
      <c r="K32" s="731">
        <f t="shared" si="8"/>
        <v>16029346</v>
      </c>
      <c r="L32" s="731">
        <f t="shared" si="8"/>
        <v>16029346</v>
      </c>
      <c r="M32" s="731">
        <f t="shared" si="8"/>
        <v>15329346</v>
      </c>
      <c r="N32" s="726">
        <f t="shared" si="4"/>
        <v>0</v>
      </c>
      <c r="O32" s="731">
        <f>O33+O34+O41+O50+O52</f>
        <v>0</v>
      </c>
      <c r="P32" s="731">
        <f>P33+P34+P41+P50+P52</f>
        <v>0</v>
      </c>
      <c r="Q32" s="731">
        <f>Q33+Q34+Q41+Q50+Q52</f>
        <v>16029346</v>
      </c>
      <c r="R32" s="622">
        <f t="shared" si="1"/>
        <v>31056166</v>
      </c>
    </row>
    <row r="33" spans="1:18" ht="85.5" customHeight="1">
      <c r="A33" s="285"/>
      <c r="B33" s="293" t="s">
        <v>576</v>
      </c>
      <c r="C33" s="298" t="s">
        <v>554</v>
      </c>
      <c r="D33" s="305" t="s">
        <v>404</v>
      </c>
      <c r="E33" s="301" t="s">
        <v>555</v>
      </c>
      <c r="F33" s="731">
        <v>3975700</v>
      </c>
      <c r="G33" s="724">
        <f t="shared" si="6"/>
        <v>0</v>
      </c>
      <c r="H33" s="731"/>
      <c r="I33" s="731"/>
      <c r="J33" s="731">
        <v>3975700</v>
      </c>
      <c r="K33" s="735"/>
      <c r="L33" s="735"/>
      <c r="M33" s="735"/>
      <c r="N33" s="726">
        <f t="shared" si="4"/>
        <v>0</v>
      </c>
      <c r="O33" s="735"/>
      <c r="P33" s="735"/>
      <c r="Q33" s="735"/>
      <c r="R33" s="622">
        <f t="shared" si="1"/>
        <v>3975700</v>
      </c>
    </row>
    <row r="34" spans="1:18" ht="40.5">
      <c r="A34" s="285"/>
      <c r="B34" s="297" t="s">
        <v>480</v>
      </c>
      <c r="C34" s="298" t="s">
        <v>300</v>
      </c>
      <c r="D34" s="298" t="s">
        <v>404</v>
      </c>
      <c r="E34" s="306" t="s">
        <v>488</v>
      </c>
      <c r="F34" s="731">
        <v>9551120</v>
      </c>
      <c r="G34" s="724">
        <f t="shared" si="6"/>
        <v>9551120</v>
      </c>
      <c r="H34" s="734">
        <v>3070700</v>
      </c>
      <c r="I34" s="734">
        <v>1267000</v>
      </c>
      <c r="J34" s="731"/>
      <c r="K34" s="734">
        <v>14329346</v>
      </c>
      <c r="L34" s="734">
        <v>14329346</v>
      </c>
      <c r="M34" s="734">
        <v>13629346</v>
      </c>
      <c r="N34" s="726">
        <f t="shared" si="4"/>
        <v>0</v>
      </c>
      <c r="O34" s="731"/>
      <c r="P34" s="731"/>
      <c r="Q34" s="734">
        <v>14329346</v>
      </c>
      <c r="R34" s="622">
        <f t="shared" si="1"/>
        <v>23880466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1200000</v>
      </c>
      <c r="G41" s="724">
        <f>F41-J41</f>
        <v>0</v>
      </c>
      <c r="H41" s="731">
        <f aca="true" t="shared" si="9" ref="H41:Q41">H42</f>
        <v>0</v>
      </c>
      <c r="I41" s="731">
        <f t="shared" si="9"/>
        <v>0</v>
      </c>
      <c r="J41" s="731">
        <f t="shared" si="9"/>
        <v>1200000</v>
      </c>
      <c r="K41" s="731">
        <f t="shared" si="9"/>
        <v>0</v>
      </c>
      <c r="L41" s="731">
        <f t="shared" si="9"/>
        <v>0</v>
      </c>
      <c r="M41" s="731"/>
      <c r="N41" s="726">
        <f t="shared" si="4"/>
        <v>0</v>
      </c>
      <c r="O41" s="731">
        <f t="shared" si="9"/>
        <v>0</v>
      </c>
      <c r="P41" s="731">
        <f t="shared" si="9"/>
        <v>0</v>
      </c>
      <c r="Q41" s="731">
        <f t="shared" si="9"/>
        <v>0</v>
      </c>
      <c r="R41" s="622">
        <f t="shared" si="1"/>
        <v>1200000</v>
      </c>
    </row>
    <row r="42" spans="1:18" ht="169.5" customHeight="1">
      <c r="A42" s="285"/>
      <c r="B42" s="297" t="s">
        <v>578</v>
      </c>
      <c r="C42" s="298" t="s">
        <v>558</v>
      </c>
      <c r="D42" s="298" t="s">
        <v>559</v>
      </c>
      <c r="E42" s="306" t="s">
        <v>166</v>
      </c>
      <c r="F42" s="731">
        <v>1200000</v>
      </c>
      <c r="G42" s="724">
        <f>F42-J42</f>
        <v>0</v>
      </c>
      <c r="H42" s="734"/>
      <c r="I42" s="734"/>
      <c r="J42" s="734">
        <v>1200000</v>
      </c>
      <c r="K42" s="731"/>
      <c r="L42" s="731"/>
      <c r="M42" s="731"/>
      <c r="N42" s="726">
        <f t="shared" si="4"/>
        <v>0</v>
      </c>
      <c r="O42" s="734"/>
      <c r="P42" s="734"/>
      <c r="Q42" s="734"/>
      <c r="R42" s="622">
        <f t="shared" si="1"/>
        <v>1200000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2" t="s">
        <v>846</v>
      </c>
      <c r="C52" s="303" t="s">
        <v>847</v>
      </c>
      <c r="D52" s="842"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11795000</v>
      </c>
      <c r="H58" s="731">
        <f t="shared" si="13"/>
        <v>0</v>
      </c>
      <c r="I58" s="731">
        <f t="shared" si="13"/>
        <v>0</v>
      </c>
      <c r="J58" s="731">
        <f t="shared" si="13"/>
        <v>1000000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0</v>
      </c>
      <c r="H59" s="731">
        <f aca="true" t="shared" si="14" ref="H59:Q59">H60</f>
        <v>0</v>
      </c>
      <c r="I59" s="731">
        <f t="shared" si="14"/>
        <v>0</v>
      </c>
      <c r="J59" s="731">
        <f t="shared" si="14"/>
        <v>1000000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0</v>
      </c>
      <c r="H60" s="734"/>
      <c r="I60" s="734"/>
      <c r="J60" s="734">
        <v>1000000</v>
      </c>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25720</v>
      </c>
      <c r="G67" s="724">
        <f aca="true" t="shared" si="17" ref="G67:G77">F67-J67</f>
        <v>25720</v>
      </c>
      <c r="H67" s="731"/>
      <c r="I67" s="731"/>
      <c r="J67" s="731"/>
      <c r="K67" s="731">
        <f>K68+K69+K70</f>
        <v>0</v>
      </c>
      <c r="L67" s="731"/>
      <c r="M67" s="731"/>
      <c r="N67" s="726">
        <f t="shared" si="4"/>
        <v>0</v>
      </c>
      <c r="O67" s="731"/>
      <c r="P67" s="731"/>
      <c r="Q67" s="731"/>
      <c r="R67" s="622">
        <f t="shared" si="1"/>
        <v>25720</v>
      </c>
    </row>
    <row r="68" spans="1:18" s="278" customFormat="1" ht="42" customHeight="1" hidden="1">
      <c r="A68" s="279"/>
      <c r="B68" s="130" t="s">
        <v>497</v>
      </c>
      <c r="C68" s="124" t="s">
        <v>498</v>
      </c>
      <c r="D68" s="131" t="s">
        <v>408</v>
      </c>
      <c r="E68" s="70" t="s">
        <v>55</v>
      </c>
      <c r="F68" s="734"/>
      <c r="G68" s="724">
        <f t="shared" si="17"/>
        <v>0</v>
      </c>
      <c r="H68" s="731"/>
      <c r="I68" s="731"/>
      <c r="J68" s="731"/>
      <c r="K68" s="731"/>
      <c r="L68" s="731"/>
      <c r="M68" s="731"/>
      <c r="N68" s="726">
        <f t="shared" si="4"/>
        <v>0</v>
      </c>
      <c r="O68" s="731"/>
      <c r="P68" s="731"/>
      <c r="Q68" s="731"/>
      <c r="R68" s="622">
        <f t="shared" si="1"/>
        <v>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5297780</v>
      </c>
      <c r="G71" s="724">
        <f t="shared" si="17"/>
        <v>5297780</v>
      </c>
      <c r="H71" s="731">
        <f aca="true" t="shared" si="18" ref="H71:Q71">H72+H73</f>
        <v>2159181</v>
      </c>
      <c r="I71" s="731">
        <f t="shared" si="18"/>
        <v>682780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5297780</v>
      </c>
    </row>
    <row r="72" spans="1:18" ht="60" customHeight="1">
      <c r="A72" s="285"/>
      <c r="B72" s="321" t="s">
        <v>588</v>
      </c>
      <c r="C72" s="286" t="s">
        <v>500</v>
      </c>
      <c r="D72" s="286" t="s">
        <v>409</v>
      </c>
      <c r="E72" s="324" t="s">
        <v>501</v>
      </c>
      <c r="F72" s="731">
        <v>2409880</v>
      </c>
      <c r="G72" s="724">
        <f t="shared" si="17"/>
        <v>2409880</v>
      </c>
      <c r="H72" s="734"/>
      <c r="I72" s="734">
        <v>649880</v>
      </c>
      <c r="J72" s="734"/>
      <c r="K72" s="734"/>
      <c r="L72" s="734"/>
      <c r="M72" s="734"/>
      <c r="N72" s="726">
        <f t="shared" si="4"/>
        <v>0</v>
      </c>
      <c r="O72" s="734"/>
      <c r="P72" s="734"/>
      <c r="Q72" s="734"/>
      <c r="R72" s="622">
        <f t="shared" si="1"/>
        <v>2409880</v>
      </c>
    </row>
    <row r="73" spans="1:18" ht="54" customHeight="1">
      <c r="A73" s="285"/>
      <c r="B73" s="321" t="s">
        <v>584</v>
      </c>
      <c r="C73" s="286" t="s">
        <v>665</v>
      </c>
      <c r="D73" s="286" t="s">
        <v>409</v>
      </c>
      <c r="E73" s="324" t="s">
        <v>666</v>
      </c>
      <c r="F73" s="731">
        <v>2887900</v>
      </c>
      <c r="G73" s="724">
        <f t="shared" si="17"/>
        <v>2887900</v>
      </c>
      <c r="H73" s="734">
        <v>2159181</v>
      </c>
      <c r="I73" s="734">
        <v>32900</v>
      </c>
      <c r="J73" s="734"/>
      <c r="K73" s="734"/>
      <c r="L73" s="734"/>
      <c r="M73" s="734"/>
      <c r="N73" s="726">
        <f t="shared" si="4"/>
        <v>0</v>
      </c>
      <c r="O73" s="734"/>
      <c r="P73" s="734"/>
      <c r="Q73" s="734"/>
      <c r="R73" s="622">
        <f t="shared" si="1"/>
        <v>2887900</v>
      </c>
    </row>
    <row r="74" spans="1:18" s="278" customFormat="1" ht="33" customHeight="1">
      <c r="A74" s="279"/>
      <c r="B74" s="371"/>
      <c r="C74" s="282" t="s">
        <v>246</v>
      </c>
      <c r="D74" s="282"/>
      <c r="E74" s="470" t="s">
        <v>247</v>
      </c>
      <c r="F74" s="731">
        <f>F75+F76+F77</f>
        <v>3088000</v>
      </c>
      <c r="G74" s="724">
        <f t="shared" si="17"/>
        <v>3088000</v>
      </c>
      <c r="H74" s="731"/>
      <c r="I74" s="731"/>
      <c r="J74" s="731"/>
      <c r="K74" s="731">
        <f>K75+K76+K77</f>
        <v>11792000</v>
      </c>
      <c r="L74" s="731">
        <f>L75+L76+L77</f>
        <v>11792000</v>
      </c>
      <c r="M74" s="731">
        <f>M75+M76+M77</f>
        <v>11792000</v>
      </c>
      <c r="N74" s="726">
        <f t="shared" si="4"/>
        <v>0</v>
      </c>
      <c r="O74" s="731"/>
      <c r="P74" s="731"/>
      <c r="Q74" s="731">
        <f>Q75+Q76+Q77</f>
        <v>11792000</v>
      </c>
      <c r="R74" s="622">
        <f t="shared" si="1"/>
        <v>14880000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hidden="1">
      <c r="A76" s="285"/>
      <c r="B76" s="321" t="s">
        <v>586</v>
      </c>
      <c r="C76" s="286" t="s">
        <v>229</v>
      </c>
      <c r="D76" s="286" t="s">
        <v>249</v>
      </c>
      <c r="E76" s="287" t="s">
        <v>230</v>
      </c>
      <c r="F76" s="731"/>
      <c r="G76" s="724">
        <f t="shared" si="17"/>
        <v>0</v>
      </c>
      <c r="H76" s="734"/>
      <c r="I76" s="734"/>
      <c r="J76" s="734"/>
      <c r="K76" s="734"/>
      <c r="L76" s="734"/>
      <c r="M76" s="734"/>
      <c r="N76" s="726"/>
      <c r="O76" s="734"/>
      <c r="P76" s="734"/>
      <c r="Q76" s="734"/>
      <c r="R76" s="622">
        <f t="shared" si="1"/>
        <v>0</v>
      </c>
    </row>
    <row r="77" spans="1:18" ht="37.5" customHeight="1">
      <c r="A77" s="285"/>
      <c r="B77" s="321" t="s">
        <v>728</v>
      </c>
      <c r="C77" s="286" t="s">
        <v>729</v>
      </c>
      <c r="D77" s="286" t="s">
        <v>249</v>
      </c>
      <c r="E77" s="287" t="s">
        <v>730</v>
      </c>
      <c r="F77" s="731">
        <v>2638000</v>
      </c>
      <c r="G77" s="724">
        <f t="shared" si="17"/>
        <v>2638000</v>
      </c>
      <c r="H77" s="734"/>
      <c r="I77" s="734"/>
      <c r="J77" s="734"/>
      <c r="K77" s="734">
        <v>11792000</v>
      </c>
      <c r="L77" s="734">
        <v>11792000</v>
      </c>
      <c r="M77" s="734">
        <v>11792000</v>
      </c>
      <c r="N77" s="726">
        <f t="shared" si="4"/>
        <v>0</v>
      </c>
      <c r="O77" s="734"/>
      <c r="P77" s="734"/>
      <c r="Q77" s="734">
        <v>11792000</v>
      </c>
      <c r="R77" s="622">
        <f t="shared" si="1"/>
        <v>14430000</v>
      </c>
    </row>
    <row r="78" spans="1:18" s="278" customFormat="1" ht="44.25" customHeight="1">
      <c r="A78" s="279"/>
      <c r="B78" s="283" t="s">
        <v>45</v>
      </c>
      <c r="C78" s="325" t="s">
        <v>507</v>
      </c>
      <c r="D78" s="828"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113214882.99</v>
      </c>
      <c r="G80" s="737">
        <f aca="true" t="shared" si="20" ref="G80:Q80">G81</f>
        <v>113214882.99</v>
      </c>
      <c r="H80" s="737">
        <f t="shared" si="20"/>
        <v>74354715</v>
      </c>
      <c r="I80" s="737">
        <f t="shared" si="20"/>
        <v>13143624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116265192.03</v>
      </c>
    </row>
    <row r="81" spans="1:18" s="625" customFormat="1" ht="64.5" customHeight="1">
      <c r="A81" s="637"/>
      <c r="B81" s="631" t="s">
        <v>524</v>
      </c>
      <c r="C81" s="631"/>
      <c r="D81" s="631"/>
      <c r="E81" s="638" t="s">
        <v>868</v>
      </c>
      <c r="F81" s="738">
        <f>F82+F84+F109+F114+F120+F132</f>
        <v>113214882.99</v>
      </c>
      <c r="G81" s="736">
        <f>F81-J81</f>
        <v>113214882.99</v>
      </c>
      <c r="H81" s="738">
        <f>H82+H84+H109+H114+H120</f>
        <v>74354715</v>
      </c>
      <c r="I81" s="738">
        <f>I82+I84+I109+I114+I120</f>
        <v>13143624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116265192.03</v>
      </c>
    </row>
    <row r="82" spans="1:18" ht="27" customHeight="1">
      <c r="A82" s="285"/>
      <c r="B82" s="281" t="s">
        <v>45</v>
      </c>
      <c r="C82" s="282" t="s">
        <v>46</v>
      </c>
      <c r="D82" s="283" t="s">
        <v>45</v>
      </c>
      <c r="E82" s="284" t="s">
        <v>716</v>
      </c>
      <c r="F82" s="739">
        <f>F83</f>
        <v>1057328</v>
      </c>
      <c r="G82" s="724">
        <f aca="true" t="shared" si="21" ref="G82:G90">F82-J82</f>
        <v>1057328</v>
      </c>
      <c r="H82" s="739">
        <f aca="true" t="shared" si="22" ref="H82:Q82">H83</f>
        <v>854680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1057328</v>
      </c>
    </row>
    <row r="83" spans="1:18" ht="72" customHeight="1">
      <c r="A83" s="285"/>
      <c r="B83" s="286" t="s">
        <v>525</v>
      </c>
      <c r="C83" s="286" t="s">
        <v>526</v>
      </c>
      <c r="D83" s="286" t="s">
        <v>401</v>
      </c>
      <c r="E83" s="287" t="s">
        <v>170</v>
      </c>
      <c r="F83" s="739">
        <v>1057328</v>
      </c>
      <c r="G83" s="724">
        <f t="shared" si="21"/>
        <v>1057328</v>
      </c>
      <c r="H83" s="732">
        <v>854680</v>
      </c>
      <c r="I83" s="741"/>
      <c r="J83" s="739"/>
      <c r="K83" s="732"/>
      <c r="L83" s="732"/>
      <c r="M83" s="732"/>
      <c r="N83" s="726">
        <f t="shared" si="4"/>
        <v>0</v>
      </c>
      <c r="O83" s="732"/>
      <c r="P83" s="732"/>
      <c r="Q83" s="732"/>
      <c r="R83" s="622">
        <f t="shared" si="1"/>
        <v>1057328</v>
      </c>
    </row>
    <row r="84" spans="1:18" ht="27" customHeight="1">
      <c r="A84" s="285"/>
      <c r="B84" s="281" t="s">
        <v>45</v>
      </c>
      <c r="C84" s="282" t="s">
        <v>8</v>
      </c>
      <c r="D84" s="283" t="s">
        <v>45</v>
      </c>
      <c r="E84" s="284" t="s">
        <v>9</v>
      </c>
      <c r="F84" s="739">
        <f>F85+F86+F90+F96+F98+F101+F104+F105+F106+F107+F108</f>
        <v>108794400.99</v>
      </c>
      <c r="G84" s="723">
        <f t="shared" si="21"/>
        <v>108794400.99</v>
      </c>
      <c r="H84" s="739">
        <f>H85+H86+H90+H96+H98+H101+H104+H105+H106+H107+H108</f>
        <v>72208948</v>
      </c>
      <c r="I84" s="739">
        <f>I85+I86+I90+I96+I98+I101+I104+I105+I106+I107+I108</f>
        <v>12629224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109860049.03</v>
      </c>
    </row>
    <row r="85" spans="1:18" ht="33.75" customHeight="1">
      <c r="A85" s="285"/>
      <c r="B85" s="298" t="s">
        <v>689</v>
      </c>
      <c r="C85" s="298" t="s">
        <v>519</v>
      </c>
      <c r="D85" s="298" t="s">
        <v>511</v>
      </c>
      <c r="E85" s="306" t="s">
        <v>690</v>
      </c>
      <c r="F85" s="731">
        <v>7050070</v>
      </c>
      <c r="G85" s="724">
        <f t="shared" si="21"/>
        <v>7050070</v>
      </c>
      <c r="H85" s="734">
        <v>4571600</v>
      </c>
      <c r="I85" s="734">
        <v>598530</v>
      </c>
      <c r="J85" s="742"/>
      <c r="K85" s="731">
        <v>46998</v>
      </c>
      <c r="L85" s="734">
        <v>46998</v>
      </c>
      <c r="M85" s="734">
        <v>46998</v>
      </c>
      <c r="N85" s="726">
        <f t="shared" si="4"/>
        <v>0</v>
      </c>
      <c r="O85" s="734">
        <v>0</v>
      </c>
      <c r="P85" s="734"/>
      <c r="Q85" s="733">
        <v>46998</v>
      </c>
      <c r="R85" s="622">
        <f t="shared" si="1"/>
        <v>7097068</v>
      </c>
    </row>
    <row r="86" spans="1:18" s="278" customFormat="1" ht="63.75" customHeight="1">
      <c r="A86" s="279"/>
      <c r="B86" s="303" t="s">
        <v>691</v>
      </c>
      <c r="C86" s="303" t="s">
        <v>10</v>
      </c>
      <c r="D86" s="283" t="s">
        <v>45</v>
      </c>
      <c r="E86" s="312" t="s">
        <v>154</v>
      </c>
      <c r="F86" s="731">
        <f>F87</f>
        <v>42907751</v>
      </c>
      <c r="G86" s="723">
        <f t="shared" si="21"/>
        <v>42907751</v>
      </c>
      <c r="H86" s="731">
        <f>H87</f>
        <v>21183800</v>
      </c>
      <c r="I86" s="731">
        <f>I87</f>
        <v>11054194</v>
      </c>
      <c r="J86" s="743"/>
      <c r="K86" s="731">
        <f>K87</f>
        <v>788514</v>
      </c>
      <c r="L86" s="731">
        <f>L87</f>
        <v>788514</v>
      </c>
      <c r="M86" s="731">
        <f>M87</f>
        <v>788514</v>
      </c>
      <c r="N86" s="726">
        <f t="shared" si="4"/>
        <v>0</v>
      </c>
      <c r="O86" s="731">
        <f>O87</f>
        <v>0</v>
      </c>
      <c r="P86" s="731">
        <f>P87</f>
        <v>0</v>
      </c>
      <c r="Q86" s="731">
        <f>Q87</f>
        <v>788514</v>
      </c>
      <c r="R86" s="622">
        <f>F86+K86</f>
        <v>43696265</v>
      </c>
    </row>
    <row r="87" spans="1:18" s="397" customFormat="1" ht="83.25" customHeight="1">
      <c r="A87" s="394"/>
      <c r="B87" s="395" t="s">
        <v>155</v>
      </c>
      <c r="C87" s="395" t="s">
        <v>156</v>
      </c>
      <c r="D87" s="395" t="s">
        <v>512</v>
      </c>
      <c r="E87" s="398" t="s">
        <v>755</v>
      </c>
      <c r="F87" s="738">
        <v>42907751</v>
      </c>
      <c r="G87" s="736">
        <f t="shared" si="21"/>
        <v>42907751</v>
      </c>
      <c r="H87" s="744">
        <v>21183800</v>
      </c>
      <c r="I87" s="738">
        <v>11054194</v>
      </c>
      <c r="J87" s="738"/>
      <c r="K87" s="745">
        <v>788514</v>
      </c>
      <c r="L87" s="746">
        <v>788514</v>
      </c>
      <c r="M87" s="746">
        <v>788514</v>
      </c>
      <c r="N87" s="726">
        <f t="shared" si="4"/>
        <v>0</v>
      </c>
      <c r="O87" s="745"/>
      <c r="P87" s="745"/>
      <c r="Q87" s="747">
        <v>788514</v>
      </c>
      <c r="R87" s="622">
        <f>F87+K87</f>
        <v>43696265</v>
      </c>
    </row>
    <row r="88" spans="1:18" s="397" customFormat="1" ht="60.75" customHeight="1">
      <c r="A88" s="394"/>
      <c r="B88" s="395" t="s">
        <v>155</v>
      </c>
      <c r="C88" s="395" t="s">
        <v>156</v>
      </c>
      <c r="D88" s="395" t="s">
        <v>512</v>
      </c>
      <c r="E88" s="829"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29"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4022850</v>
      </c>
      <c r="G96" s="736">
        <f>F96-J96</f>
        <v>4022850</v>
      </c>
      <c r="H96" s="745">
        <v>2742000</v>
      </c>
      <c r="I96" s="745">
        <v>543650</v>
      </c>
      <c r="J96" s="744"/>
      <c r="K96" s="746">
        <v>10000</v>
      </c>
      <c r="L96" s="746"/>
      <c r="M96" s="731"/>
      <c r="N96" s="726">
        <f t="shared" si="24"/>
        <v>10000</v>
      </c>
      <c r="O96" s="734"/>
      <c r="P96" s="734"/>
      <c r="Q96" s="733"/>
      <c r="R96" s="622">
        <f aca="true" t="shared" si="25" ref="R96:R151">F96+K96</f>
        <v>4032850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4940466</v>
      </c>
      <c r="G98" s="746">
        <f aca="true" t="shared" si="26" ref="G98:Q98">G99+G100</f>
        <v>4940466</v>
      </c>
      <c r="H98" s="746">
        <f t="shared" si="26"/>
        <v>3085900</v>
      </c>
      <c r="I98" s="746">
        <f t="shared" si="26"/>
        <v>255100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4997264</v>
      </c>
    </row>
    <row r="99" spans="1:18" s="333" customFormat="1" ht="41.25" customHeight="1">
      <c r="A99" s="331"/>
      <c r="B99" s="317" t="s">
        <v>138</v>
      </c>
      <c r="C99" s="376" t="s">
        <v>140</v>
      </c>
      <c r="D99" s="317" t="s">
        <v>513</v>
      </c>
      <c r="E99" s="402" t="s">
        <v>373</v>
      </c>
      <c r="F99" s="746">
        <v>4927796</v>
      </c>
      <c r="G99" s="736">
        <f aca="true" t="shared" si="27" ref="G99:G119">F99-J99</f>
        <v>4927796</v>
      </c>
      <c r="H99" s="745">
        <v>3085900</v>
      </c>
      <c r="I99" s="745">
        <v>255100</v>
      </c>
      <c r="J99" s="738"/>
      <c r="K99" s="737">
        <v>56798</v>
      </c>
      <c r="L99" s="980">
        <v>56798</v>
      </c>
      <c r="M99" s="732">
        <v>30000</v>
      </c>
      <c r="N99" s="726">
        <f t="shared" si="24"/>
        <v>0</v>
      </c>
      <c r="O99" s="732"/>
      <c r="P99" s="732"/>
      <c r="Q99" s="732">
        <v>56798</v>
      </c>
      <c r="R99" s="736">
        <f t="shared" si="25"/>
        <v>4984594</v>
      </c>
    </row>
    <row r="100" spans="1:18" s="333" customFormat="1" ht="26.25" customHeight="1">
      <c r="A100" s="331"/>
      <c r="B100" s="317" t="s">
        <v>141</v>
      </c>
      <c r="C100" s="376" t="s">
        <v>142</v>
      </c>
      <c r="D100" s="317" t="s">
        <v>513</v>
      </c>
      <c r="E100" s="377" t="s">
        <v>59</v>
      </c>
      <c r="F100" s="746">
        <v>12670</v>
      </c>
      <c r="G100" s="736">
        <f t="shared" si="27"/>
        <v>12670</v>
      </c>
      <c r="H100" s="751"/>
      <c r="I100" s="751"/>
      <c r="J100" s="738"/>
      <c r="K100" s="737"/>
      <c r="L100" s="737"/>
      <c r="M100" s="739"/>
      <c r="N100" s="726">
        <f t="shared" si="24"/>
        <v>0</v>
      </c>
      <c r="O100" s="732"/>
      <c r="P100" s="732"/>
      <c r="Q100" s="732"/>
      <c r="R100" s="622">
        <f t="shared" si="25"/>
        <v>12670</v>
      </c>
    </row>
    <row r="101" spans="1:18" s="333" customFormat="1" ht="50.25" customHeight="1">
      <c r="A101" s="331"/>
      <c r="B101" s="400" t="s">
        <v>692</v>
      </c>
      <c r="C101" s="403" t="s">
        <v>694</v>
      </c>
      <c r="D101" s="404" t="s">
        <v>45</v>
      </c>
      <c r="E101" s="405" t="s">
        <v>656</v>
      </c>
      <c r="F101" s="746">
        <f>F102+F103</f>
        <v>1335350</v>
      </c>
      <c r="G101" s="622">
        <f t="shared" si="27"/>
        <v>1335350</v>
      </c>
      <c r="H101" s="746">
        <f aca="true" t="shared" si="28" ref="H101:M101">H102+H103</f>
        <v>974528</v>
      </c>
      <c r="I101" s="746">
        <f t="shared" si="28"/>
        <v>67050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1335350</v>
      </c>
    </row>
    <row r="102" spans="1:18" s="333" customFormat="1" ht="66.75" customHeight="1">
      <c r="A102" s="331"/>
      <c r="B102" s="317" t="s">
        <v>143</v>
      </c>
      <c r="C102" s="376" t="s">
        <v>144</v>
      </c>
      <c r="D102" s="317" t="s">
        <v>513</v>
      </c>
      <c r="E102" s="377" t="s">
        <v>149</v>
      </c>
      <c r="F102" s="746">
        <v>201350</v>
      </c>
      <c r="G102" s="736">
        <f t="shared" si="27"/>
        <v>201350</v>
      </c>
      <c r="H102" s="745">
        <v>45218</v>
      </c>
      <c r="I102" s="745">
        <v>67050</v>
      </c>
      <c r="J102" s="738"/>
      <c r="K102" s="737"/>
      <c r="L102" s="737"/>
      <c r="M102" s="739"/>
      <c r="N102" s="726">
        <f t="shared" si="24"/>
        <v>0</v>
      </c>
      <c r="O102" s="732"/>
      <c r="P102" s="732"/>
      <c r="Q102" s="732"/>
      <c r="R102" s="736">
        <f t="shared" si="25"/>
        <v>201350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39"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1"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886</v>
      </c>
      <c r="C107" s="403" t="s">
        <v>885</v>
      </c>
      <c r="D107" s="400" t="s">
        <v>513</v>
      </c>
      <c r="E107" s="377" t="s">
        <v>889</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887</v>
      </c>
      <c r="C108" s="403" t="s">
        <v>888</v>
      </c>
      <c r="D108" s="400" t="s">
        <v>513</v>
      </c>
      <c r="E108" s="377" t="s">
        <v>890</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60564</v>
      </c>
      <c r="G109" s="736">
        <f t="shared" si="27"/>
        <v>60564</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60564</v>
      </c>
    </row>
    <row r="110" spans="1:18" ht="42.75" customHeight="1">
      <c r="A110" s="285"/>
      <c r="B110" s="317" t="s">
        <v>413</v>
      </c>
      <c r="C110" s="317" t="s">
        <v>41</v>
      </c>
      <c r="D110" s="317" t="s">
        <v>45</v>
      </c>
      <c r="E110" s="399" t="s">
        <v>414</v>
      </c>
      <c r="F110" s="746">
        <f>F111</f>
        <v>60564</v>
      </c>
      <c r="G110" s="736">
        <f t="shared" si="27"/>
        <v>60564</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60564</v>
      </c>
    </row>
    <row r="111" spans="1:18" ht="39.75" customHeight="1">
      <c r="A111" s="285"/>
      <c r="B111" s="317" t="s">
        <v>235</v>
      </c>
      <c r="C111" s="317" t="s">
        <v>232</v>
      </c>
      <c r="D111" s="317" t="s">
        <v>514</v>
      </c>
      <c r="E111" s="301" t="s">
        <v>233</v>
      </c>
      <c r="F111" s="746">
        <v>60564</v>
      </c>
      <c r="G111" s="736">
        <f t="shared" si="27"/>
        <v>60564</v>
      </c>
      <c r="H111" s="753"/>
      <c r="I111" s="747">
        <v>2400</v>
      </c>
      <c r="J111" s="747"/>
      <c r="K111" s="747"/>
      <c r="L111" s="747"/>
      <c r="M111" s="732"/>
      <c r="N111" s="726">
        <f t="shared" si="24"/>
        <v>0</v>
      </c>
      <c r="O111" s="733"/>
      <c r="P111" s="733"/>
      <c r="Q111" s="733"/>
      <c r="R111" s="622">
        <f t="shared" si="25"/>
        <v>60564</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hidden="1">
      <c r="A113" s="285"/>
      <c r="B113" s="472" t="s">
        <v>415</v>
      </c>
      <c r="C113" s="471" t="s">
        <v>11</v>
      </c>
      <c r="D113" s="472" t="s">
        <v>514</v>
      </c>
      <c r="E113" s="838"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2805078</v>
      </c>
      <c r="G114" s="736">
        <f t="shared" si="27"/>
        <v>2805078</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2961580</v>
      </c>
    </row>
    <row r="115" spans="1:18" ht="42.75" customHeight="1">
      <c r="A115" s="285"/>
      <c r="B115" s="413" t="s">
        <v>476</v>
      </c>
      <c r="C115" s="413" t="s">
        <v>13</v>
      </c>
      <c r="D115" s="507" t="s">
        <v>45</v>
      </c>
      <c r="E115" s="414" t="s">
        <v>80</v>
      </c>
      <c r="F115" s="746">
        <f>F116+F117</f>
        <v>366823</v>
      </c>
      <c r="G115" s="736">
        <f t="shared" si="27"/>
        <v>366823</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366823</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11473</v>
      </c>
      <c r="G117" s="736">
        <f t="shared" si="27"/>
        <v>11473</v>
      </c>
      <c r="H117" s="751"/>
      <c r="I117" s="751"/>
      <c r="J117" s="622"/>
      <c r="K117" s="622"/>
      <c r="L117" s="622"/>
      <c r="M117" s="723"/>
      <c r="N117" s="726"/>
      <c r="O117" s="723"/>
      <c r="P117" s="723"/>
      <c r="Q117" s="723"/>
      <c r="R117" s="622">
        <f t="shared" si="25"/>
        <v>11473</v>
      </c>
    </row>
    <row r="118" spans="1:18" s="278" customFormat="1" ht="47.25" customHeight="1">
      <c r="A118" s="279"/>
      <c r="B118" s="317" t="s">
        <v>478</v>
      </c>
      <c r="C118" s="317" t="s">
        <v>712</v>
      </c>
      <c r="D118" s="507" t="s">
        <v>45</v>
      </c>
      <c r="E118" s="402" t="s">
        <v>708</v>
      </c>
      <c r="F118" s="746">
        <f>F119</f>
        <v>2361155</v>
      </c>
      <c r="G118" s="736">
        <f t="shared" si="27"/>
        <v>2361155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2517657</v>
      </c>
    </row>
    <row r="119" spans="1:18" s="336" customFormat="1" ht="68.25" customHeight="1">
      <c r="A119" s="335"/>
      <c r="B119" s="415" t="s">
        <v>479</v>
      </c>
      <c r="C119" s="415" t="s">
        <v>713</v>
      </c>
      <c r="D119" s="415" t="s">
        <v>515</v>
      </c>
      <c r="E119" s="416" t="s">
        <v>85</v>
      </c>
      <c r="F119" s="746">
        <v>2361155</v>
      </c>
      <c r="G119" s="736">
        <f t="shared" si="27"/>
        <v>2361155</v>
      </c>
      <c r="H119" s="745">
        <v>1227890</v>
      </c>
      <c r="I119" s="745">
        <v>512000</v>
      </c>
      <c r="J119" s="747">
        <v>0</v>
      </c>
      <c r="K119" s="737">
        <v>156502</v>
      </c>
      <c r="L119" s="737">
        <v>156502</v>
      </c>
      <c r="M119" s="739">
        <v>156502</v>
      </c>
      <c r="N119" s="726">
        <f t="shared" si="24"/>
        <v>0</v>
      </c>
      <c r="O119" s="733"/>
      <c r="P119" s="733"/>
      <c r="Q119" s="733">
        <v>156502</v>
      </c>
      <c r="R119" s="622">
        <f t="shared" si="25"/>
        <v>2517657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29"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29"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29"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6"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5"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5"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5"/>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497512</v>
      </c>
      <c r="G132" s="736">
        <f t="shared" si="35"/>
        <v>497512</v>
      </c>
      <c r="H132" s="735"/>
      <c r="I132" s="735"/>
      <c r="J132" s="466"/>
      <c r="K132" s="739"/>
      <c r="L132" s="739"/>
      <c r="M132" s="739"/>
      <c r="N132" s="474"/>
      <c r="O132" s="466"/>
      <c r="P132" s="466"/>
      <c r="Q132" s="466"/>
      <c r="R132" s="622">
        <f t="shared" si="25"/>
        <v>497512</v>
      </c>
    </row>
    <row r="133" spans="1:18" s="336" customFormat="1" ht="48" customHeight="1">
      <c r="A133" s="335"/>
      <c r="B133" s="298" t="s">
        <v>731</v>
      </c>
      <c r="C133" s="298" t="s">
        <v>248</v>
      </c>
      <c r="D133" s="298" t="s">
        <v>249</v>
      </c>
      <c r="E133" s="306" t="s">
        <v>250</v>
      </c>
      <c r="F133" s="734">
        <v>497512</v>
      </c>
      <c r="G133" s="736">
        <f t="shared" si="35"/>
        <v>497512</v>
      </c>
      <c r="H133" s="754"/>
      <c r="I133" s="754"/>
      <c r="J133" s="733"/>
      <c r="K133" s="739"/>
      <c r="L133" s="739"/>
      <c r="M133" s="739"/>
      <c r="N133" s="726"/>
      <c r="O133" s="733"/>
      <c r="P133" s="733"/>
      <c r="Q133" s="733"/>
      <c r="R133" s="622">
        <f t="shared" si="25"/>
        <v>497512</v>
      </c>
    </row>
    <row r="134" spans="1:18" s="640" customFormat="1" ht="93.75" customHeight="1">
      <c r="A134" s="639"/>
      <c r="B134" s="634" t="s">
        <v>418</v>
      </c>
      <c r="C134" s="634"/>
      <c r="D134" s="634"/>
      <c r="E134" s="629" t="s">
        <v>869</v>
      </c>
      <c r="F134" s="737">
        <f>F135</f>
        <v>8591376</v>
      </c>
      <c r="G134" s="737">
        <f aca="true" t="shared" si="36" ref="G134:Q134">G135</f>
        <v>8591376</v>
      </c>
      <c r="H134" s="737">
        <f t="shared" si="36"/>
        <v>3782000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8591376</v>
      </c>
    </row>
    <row r="135" spans="1:18" s="625" customFormat="1" ht="78">
      <c r="A135" s="637"/>
      <c r="B135" s="634" t="s">
        <v>419</v>
      </c>
      <c r="C135" s="634"/>
      <c r="D135" s="634"/>
      <c r="E135" s="965" t="s">
        <v>869</v>
      </c>
      <c r="F135" s="737">
        <f>F136+F141+F138</f>
        <v>8591376</v>
      </c>
      <c r="G135" s="737">
        <f aca="true" t="shared" si="37" ref="G135:Q135">G136+G141+G138</f>
        <v>8591376</v>
      </c>
      <c r="H135" s="737">
        <f t="shared" si="37"/>
        <v>3782000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8591376</v>
      </c>
    </row>
    <row r="136" spans="1:18" s="336" customFormat="1" ht="22.5" customHeight="1">
      <c r="A136" s="335"/>
      <c r="B136" s="281" t="s">
        <v>45</v>
      </c>
      <c r="C136" s="282" t="s">
        <v>46</v>
      </c>
      <c r="D136" s="283" t="s">
        <v>45</v>
      </c>
      <c r="E136" s="284" t="s">
        <v>716</v>
      </c>
      <c r="F136" s="739">
        <f>F137</f>
        <v>4806739</v>
      </c>
      <c r="G136" s="739">
        <f aca="true" t="shared" si="38" ref="G136:Q136">G137</f>
        <v>4806739</v>
      </c>
      <c r="H136" s="739">
        <f t="shared" si="38"/>
        <v>3782000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4806739</v>
      </c>
    </row>
    <row r="137" spans="1:18" s="336" customFormat="1" ht="62.25" customHeight="1">
      <c r="A137" s="335"/>
      <c r="B137" s="286" t="s">
        <v>420</v>
      </c>
      <c r="C137" s="286" t="s">
        <v>526</v>
      </c>
      <c r="D137" s="286" t="s">
        <v>401</v>
      </c>
      <c r="E137" s="840" t="s">
        <v>171</v>
      </c>
      <c r="F137" s="739">
        <v>4806739</v>
      </c>
      <c r="G137" s="724">
        <f>F137-J137</f>
        <v>4806739</v>
      </c>
      <c r="H137" s="732">
        <v>3782000</v>
      </c>
      <c r="I137" s="732">
        <v>118546</v>
      </c>
      <c r="J137" s="739"/>
      <c r="K137" s="739"/>
      <c r="L137" s="739"/>
      <c r="M137" s="739"/>
      <c r="N137" s="726">
        <f t="shared" si="24"/>
        <v>0</v>
      </c>
      <c r="O137" s="732"/>
      <c r="P137" s="732"/>
      <c r="Q137" s="732"/>
      <c r="R137" s="622">
        <f t="shared" si="25"/>
        <v>4806739</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3784637</v>
      </c>
      <c r="G141" s="723">
        <f>F141-J141</f>
        <v>3784637</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3784637</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77000</v>
      </c>
      <c r="G148" s="724">
        <f>F148-J148</f>
        <v>77000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77000</v>
      </c>
    </row>
    <row r="149" spans="1:18" ht="56.25" customHeight="1" hidden="1">
      <c r="A149" s="327"/>
      <c r="B149" s="341" t="s">
        <v>438</v>
      </c>
      <c r="C149" s="342" t="s">
        <v>439</v>
      </c>
      <c r="D149" s="342" t="s">
        <v>516</v>
      </c>
      <c r="E149" s="306" t="s">
        <v>440</v>
      </c>
      <c r="F149" s="731"/>
      <c r="G149" s="724">
        <f>F149-J149</f>
        <v>0</v>
      </c>
      <c r="H149" s="735"/>
      <c r="I149" s="735"/>
      <c r="J149" s="756"/>
      <c r="K149" s="732"/>
      <c r="L149" s="732"/>
      <c r="M149" s="732"/>
      <c r="N149" s="726">
        <f t="shared" si="24"/>
        <v>0</v>
      </c>
      <c r="O149" s="756"/>
      <c r="P149" s="756"/>
      <c r="Q149" s="756"/>
      <c r="R149" s="622">
        <f t="shared" si="25"/>
        <v>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70000</v>
      </c>
      <c r="G160" s="724">
        <f>F160-J160</f>
        <v>70000</v>
      </c>
      <c r="H160" s="757"/>
      <c r="I160" s="757"/>
      <c r="J160" s="756"/>
      <c r="K160" s="732"/>
      <c r="L160" s="732"/>
      <c r="M160" s="732"/>
      <c r="N160" s="726">
        <f t="shared" si="24"/>
        <v>0</v>
      </c>
      <c r="O160" s="756"/>
      <c r="P160" s="756"/>
      <c r="Q160" s="756"/>
      <c r="R160" s="622">
        <f t="shared" si="45"/>
        <v>70000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7000</v>
      </c>
      <c r="G162" s="724">
        <f>F162-J162</f>
        <v>7000</v>
      </c>
      <c r="H162" s="757"/>
      <c r="I162" s="757"/>
      <c r="J162" s="756"/>
      <c r="K162" s="732"/>
      <c r="L162" s="732"/>
      <c r="M162" s="732"/>
      <c r="N162" s="726">
        <f t="shared" si="24"/>
        <v>0</v>
      </c>
      <c r="O162" s="756"/>
      <c r="P162" s="756"/>
      <c r="Q162" s="756"/>
      <c r="R162" s="622">
        <f t="shared" si="45"/>
        <v>7000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0" t="s">
        <v>458</v>
      </c>
      <c r="C170" s="831" t="s">
        <v>30</v>
      </c>
      <c r="D170" s="831" t="s">
        <v>517</v>
      </c>
      <c r="E170" s="832" t="s">
        <v>133</v>
      </c>
      <c r="F170" s="833">
        <v>39200</v>
      </c>
      <c r="G170" s="834">
        <f>F170-J170</f>
        <v>39200</v>
      </c>
      <c r="H170" s="835"/>
      <c r="I170" s="835"/>
      <c r="J170" s="836"/>
      <c r="K170" s="742"/>
      <c r="L170" s="742"/>
      <c r="M170" s="742"/>
      <c r="N170" s="837">
        <f t="shared" si="47"/>
        <v>0</v>
      </c>
      <c r="O170" s="836"/>
      <c r="P170" s="836"/>
      <c r="Q170" s="836"/>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270000</v>
      </c>
      <c r="G172" s="724">
        <f>F172-J172</f>
        <v>270000</v>
      </c>
      <c r="H172" s="757"/>
      <c r="I172" s="757"/>
      <c r="J172" s="756"/>
      <c r="K172" s="732"/>
      <c r="L172" s="732"/>
      <c r="M172" s="732"/>
      <c r="N172" s="726"/>
      <c r="O172" s="756"/>
      <c r="P172" s="756"/>
      <c r="Q172" s="756"/>
      <c r="R172" s="622">
        <f t="shared" si="45"/>
        <v>270000</v>
      </c>
    </row>
    <row r="173" spans="1:18" ht="41.25" customHeight="1" hidden="1">
      <c r="A173" s="285"/>
      <c r="B173" s="339" t="s">
        <v>631</v>
      </c>
      <c r="C173" s="298" t="s">
        <v>632</v>
      </c>
      <c r="D173" s="298" t="s">
        <v>514</v>
      </c>
      <c r="E173" s="766" t="s">
        <v>633</v>
      </c>
      <c r="F173" s="731"/>
      <c r="G173" s="724">
        <f>F173-J173</f>
        <v>0</v>
      </c>
      <c r="H173" s="735"/>
      <c r="I173" s="735"/>
      <c r="J173" s="731"/>
      <c r="K173" s="731"/>
      <c r="L173" s="731"/>
      <c r="M173" s="731"/>
      <c r="N173" s="726">
        <f t="shared" si="47"/>
        <v>0</v>
      </c>
      <c r="O173" s="731"/>
      <c r="P173" s="731"/>
      <c r="Q173" s="731"/>
      <c r="R173" s="622">
        <f t="shared" si="45"/>
        <v>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1130000</v>
      </c>
      <c r="G175" s="724">
        <f>F175-J175</f>
        <v>1130000</v>
      </c>
      <c r="H175" s="735"/>
      <c r="I175" s="735"/>
      <c r="J175" s="731"/>
      <c r="K175" s="731"/>
      <c r="L175" s="731"/>
      <c r="M175" s="731"/>
      <c r="N175" s="726">
        <f t="shared" si="47"/>
        <v>0</v>
      </c>
      <c r="O175" s="731"/>
      <c r="P175" s="731"/>
      <c r="Q175" s="731"/>
      <c r="R175" s="622">
        <f t="shared" si="45"/>
        <v>1130000</v>
      </c>
    </row>
    <row r="176" spans="1:18" ht="85.5" customHeight="1">
      <c r="A176" s="285"/>
      <c r="B176" s="339" t="s">
        <v>272</v>
      </c>
      <c r="C176" s="298" t="s">
        <v>416</v>
      </c>
      <c r="D176" s="337">
        <v>1070</v>
      </c>
      <c r="E176" s="319" t="s">
        <v>821</v>
      </c>
      <c r="F176" s="731">
        <v>1250000</v>
      </c>
      <c r="G176" s="724">
        <f>F176-J176</f>
        <v>1250000</v>
      </c>
      <c r="H176" s="735"/>
      <c r="I176" s="735"/>
      <c r="J176" s="731"/>
      <c r="K176" s="731"/>
      <c r="L176" s="731"/>
      <c r="M176" s="731"/>
      <c r="N176" s="726"/>
      <c r="O176" s="731"/>
      <c r="P176" s="731"/>
      <c r="Q176" s="731"/>
      <c r="R176" s="622">
        <f t="shared" si="45"/>
        <v>1250000</v>
      </c>
    </row>
    <row r="177" spans="1:18" ht="30.75" customHeight="1">
      <c r="A177" s="285"/>
      <c r="B177" s="297" t="s">
        <v>467</v>
      </c>
      <c r="C177" s="298" t="s">
        <v>461</v>
      </c>
      <c r="D177" s="337" t="s">
        <v>45</v>
      </c>
      <c r="E177" s="301" t="s">
        <v>417</v>
      </c>
      <c r="F177" s="731">
        <f>F178</f>
        <v>936437</v>
      </c>
      <c r="G177" s="724">
        <f>F177-J177</f>
        <v>936437</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936437</v>
      </c>
    </row>
    <row r="178" spans="1:18" ht="40.5">
      <c r="A178" s="285"/>
      <c r="B178" s="286" t="s">
        <v>468</v>
      </c>
      <c r="C178" s="286" t="s">
        <v>462</v>
      </c>
      <c r="D178" s="286" t="s">
        <v>47</v>
      </c>
      <c r="E178" s="287" t="s">
        <v>464</v>
      </c>
      <c r="F178" s="731">
        <v>936437</v>
      </c>
      <c r="G178" s="724">
        <f>F178-J178</f>
        <v>936437</v>
      </c>
      <c r="H178" s="757"/>
      <c r="I178" s="757"/>
      <c r="J178" s="756"/>
      <c r="K178" s="732"/>
      <c r="L178" s="732"/>
      <c r="M178" s="732"/>
      <c r="N178" s="726">
        <f t="shared" si="47"/>
        <v>0</v>
      </c>
      <c r="O178" s="756"/>
      <c r="P178" s="756"/>
      <c r="Q178" s="756"/>
      <c r="R178" s="622">
        <f t="shared" si="45"/>
        <v>936437</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240832091.99</v>
      </c>
      <c r="G209" s="466">
        <f t="shared" si="63"/>
        <v>232527391.99</v>
      </c>
      <c r="H209" s="466">
        <f t="shared" si="63"/>
        <v>127125446</v>
      </c>
      <c r="I209" s="466">
        <f t="shared" si="63"/>
        <v>19020129</v>
      </c>
      <c r="J209" s="466">
        <f t="shared" si="63"/>
        <v>8204700</v>
      </c>
      <c r="K209" s="788">
        <f t="shared" si="63"/>
        <v>39709058.5</v>
      </c>
      <c r="L209" s="466">
        <f t="shared" si="63"/>
        <v>38666863</v>
      </c>
      <c r="M209" s="788">
        <f t="shared" si="63"/>
        <v>37130266</v>
      </c>
      <c r="N209" s="474">
        <f t="shared" si="47"/>
        <v>1042195.5</v>
      </c>
      <c r="O209" s="466">
        <f t="shared" si="63"/>
        <v>75000</v>
      </c>
      <c r="P209" s="466">
        <f t="shared" si="63"/>
        <v>0</v>
      </c>
      <c r="Q209" s="466">
        <f t="shared" si="63"/>
        <v>38666863</v>
      </c>
      <c r="R209" s="787">
        <f t="shared" si="56"/>
        <v>280541150.49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13" t="s">
        <v>394</v>
      </c>
      <c r="C213" s="1013"/>
      <c r="D213" s="1013"/>
      <c r="E213" s="1013"/>
      <c r="K213" s="68"/>
      <c r="N213" s="1003" t="s">
        <v>172</v>
      </c>
      <c r="O213" s="1003"/>
      <c r="P213" s="1003"/>
      <c r="Q213" s="1003"/>
    </row>
    <row r="216" spans="7:18" ht="20.25">
      <c r="G216" s="368"/>
      <c r="N216" s="285"/>
      <c r="R216" s="626"/>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O4" sqref="AO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31" t="s">
        <v>898</v>
      </c>
      <c r="P1" s="1032"/>
      <c r="Q1" s="1032"/>
    </row>
    <row r="2" spans="2:23" ht="75" customHeight="1">
      <c r="B2" s="1034" t="s">
        <v>754</v>
      </c>
      <c r="C2" s="1034"/>
      <c r="D2" s="1034"/>
      <c r="E2" s="1034"/>
      <c r="F2" s="1034"/>
      <c r="G2" s="1034"/>
      <c r="H2" s="1034"/>
      <c r="I2" s="1034"/>
      <c r="J2" s="1034"/>
      <c r="K2" s="1034"/>
      <c r="L2" s="1034"/>
      <c r="M2" s="1034"/>
      <c r="N2" s="1034"/>
      <c r="O2" s="1034"/>
      <c r="P2" s="1034"/>
      <c r="Q2" s="1034"/>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25" t="s">
        <v>653</v>
      </c>
      <c r="F4" s="1025"/>
      <c r="G4" s="1025"/>
      <c r="H4" s="1025"/>
      <c r="I4" s="1025"/>
      <c r="J4" s="1025"/>
      <c r="K4" s="1025"/>
      <c r="L4" s="1025"/>
      <c r="M4" s="1025"/>
      <c r="N4" s="1025"/>
      <c r="O4" s="1025"/>
      <c r="P4" s="1025"/>
      <c r="Q4" s="1025"/>
      <c r="AC4" s="126"/>
    </row>
    <row r="5" spans="2:17" ht="59.25" customHeight="1">
      <c r="B5" s="1027" t="s">
        <v>549</v>
      </c>
      <c r="C5" s="1027" t="s">
        <v>540</v>
      </c>
      <c r="D5" s="1027" t="s">
        <v>550</v>
      </c>
      <c r="E5" s="1028" t="s">
        <v>539</v>
      </c>
      <c r="F5" s="1028" t="s">
        <v>252</v>
      </c>
      <c r="G5" s="1029"/>
      <c r="H5" s="1029"/>
      <c r="I5" s="1029"/>
      <c r="J5" s="1026" t="s">
        <v>253</v>
      </c>
      <c r="K5" s="1029"/>
      <c r="L5" s="1029"/>
      <c r="M5" s="1029"/>
      <c r="N5" s="1026" t="s">
        <v>254</v>
      </c>
      <c r="O5" s="1029"/>
      <c r="P5" s="1029"/>
      <c r="Q5" s="1029"/>
    </row>
    <row r="6" spans="2:17" ht="35.25" customHeight="1">
      <c r="B6" s="1027"/>
      <c r="C6" s="1027"/>
      <c r="D6" s="1027"/>
      <c r="E6" s="1028"/>
      <c r="F6" s="1028" t="s">
        <v>102</v>
      </c>
      <c r="G6" s="1033" t="s">
        <v>103</v>
      </c>
      <c r="H6" s="1033"/>
      <c r="I6" s="1026" t="s">
        <v>104</v>
      </c>
      <c r="J6" s="1028" t="s">
        <v>102</v>
      </c>
      <c r="K6" s="1033" t="s">
        <v>103</v>
      </c>
      <c r="L6" s="1033"/>
      <c r="M6" s="1026" t="s">
        <v>104</v>
      </c>
      <c r="N6" s="1026" t="s">
        <v>102</v>
      </c>
      <c r="O6" s="1033" t="s">
        <v>103</v>
      </c>
      <c r="P6" s="1033"/>
      <c r="Q6" s="1026" t="s">
        <v>104</v>
      </c>
    </row>
    <row r="7" spans="2:17" ht="185.25" customHeight="1">
      <c r="B7" s="1027"/>
      <c r="C7" s="1027"/>
      <c r="D7" s="1027"/>
      <c r="E7" s="1028"/>
      <c r="F7" s="1028"/>
      <c r="G7" s="695" t="s">
        <v>543</v>
      </c>
      <c r="H7" s="695" t="s">
        <v>544</v>
      </c>
      <c r="I7" s="1026"/>
      <c r="J7" s="1028"/>
      <c r="K7" s="695" t="s">
        <v>543</v>
      </c>
      <c r="L7" s="695" t="s">
        <v>544</v>
      </c>
      <c r="M7" s="1026"/>
      <c r="N7" s="1026"/>
      <c r="O7" s="695" t="s">
        <v>543</v>
      </c>
      <c r="P7" s="695" t="s">
        <v>544</v>
      </c>
      <c r="Q7" s="1026"/>
    </row>
    <row r="8" spans="1:17" s="105" customFormat="1" ht="18.75">
      <c r="A8" s="902"/>
      <c r="B8" s="903">
        <v>1</v>
      </c>
      <c r="C8" s="903">
        <v>2</v>
      </c>
      <c r="D8" s="903">
        <v>3</v>
      </c>
      <c r="E8" s="903">
        <v>4</v>
      </c>
      <c r="F8" s="904">
        <v>5</v>
      </c>
      <c r="G8" s="905">
        <v>6</v>
      </c>
      <c r="H8" s="905">
        <v>7</v>
      </c>
      <c r="I8" s="905">
        <v>8</v>
      </c>
      <c r="J8" s="905">
        <v>9</v>
      </c>
      <c r="K8" s="905">
        <v>10</v>
      </c>
      <c r="L8" s="905">
        <v>11</v>
      </c>
      <c r="M8" s="905">
        <v>12</v>
      </c>
      <c r="N8" s="905">
        <v>13</v>
      </c>
      <c r="O8" s="905">
        <v>14</v>
      </c>
      <c r="P8" s="905">
        <v>15</v>
      </c>
      <c r="Q8" s="905">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30" t="s">
        <v>394</v>
      </c>
      <c r="C19" s="1030"/>
      <c r="D19" s="1030"/>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73.25" customHeight="1">
      <c r="D1" s="810" t="s">
        <v>899</v>
      </c>
    </row>
    <row r="2" ht="6" customHeight="1"/>
    <row r="3" spans="1:4" ht="18" customHeight="1">
      <c r="A3" s="1060" t="s">
        <v>810</v>
      </c>
      <c r="B3" s="1060"/>
      <c r="C3" s="1060"/>
      <c r="D3" s="1060"/>
    </row>
    <row r="4" spans="1:3" ht="18.75">
      <c r="A4" s="390"/>
      <c r="B4" s="1062" t="s">
        <v>725</v>
      </c>
      <c r="C4" s="1063"/>
    </row>
    <row r="5" spans="1:3" ht="7.5" customHeight="1">
      <c r="A5" s="390"/>
      <c r="C5" s="21"/>
    </row>
    <row r="6" spans="2:3" ht="12.75">
      <c r="B6" s="1064">
        <v>2553900000</v>
      </c>
      <c r="C6" s="1064"/>
    </row>
    <row r="7" spans="2:3" ht="14.25" customHeight="1">
      <c r="B7" s="1061" t="s">
        <v>329</v>
      </c>
      <c r="C7" s="1061"/>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47" t="s">
        <v>325</v>
      </c>
      <c r="C11" s="1048"/>
      <c r="D11" s="489" t="s">
        <v>542</v>
      </c>
    </row>
    <row r="12" spans="1:4" s="900" customFormat="1" ht="12.75">
      <c r="A12" s="389">
        <v>1</v>
      </c>
      <c r="B12" s="1065">
        <v>2</v>
      </c>
      <c r="C12" s="1066"/>
      <c r="D12" s="389">
        <v>3</v>
      </c>
    </row>
    <row r="13" spans="1:4" s="870" customFormat="1" ht="20.25" customHeight="1">
      <c r="A13" s="1067" t="s">
        <v>327</v>
      </c>
      <c r="B13" s="1068"/>
      <c r="C13" s="1068"/>
      <c r="D13" s="1069"/>
    </row>
    <row r="14" spans="1:4" s="870" customFormat="1" ht="15.75">
      <c r="A14" s="871">
        <v>41020100</v>
      </c>
      <c r="B14" s="1044" t="s">
        <v>307</v>
      </c>
      <c r="C14" s="1045"/>
      <c r="D14" s="872">
        <f>D15</f>
        <v>10863600</v>
      </c>
    </row>
    <row r="15" spans="1:4" s="870" customFormat="1" ht="21" customHeight="1">
      <c r="A15" s="489">
        <v>9900000000</v>
      </c>
      <c r="B15" s="1038" t="s">
        <v>226</v>
      </c>
      <c r="C15" s="1039"/>
      <c r="D15" s="873">
        <v>10863600</v>
      </c>
    </row>
    <row r="16" spans="1:4" s="870" customFormat="1" ht="30.75" customHeight="1">
      <c r="A16" s="871">
        <v>41033900</v>
      </c>
      <c r="B16" s="1040" t="s">
        <v>308</v>
      </c>
      <c r="C16" s="1046"/>
      <c r="D16" s="872">
        <f>D17</f>
        <v>46994600</v>
      </c>
    </row>
    <row r="17" spans="1:4" s="870" customFormat="1" ht="17.25" customHeight="1">
      <c r="A17" s="489">
        <v>9900000000</v>
      </c>
      <c r="B17" s="1038" t="s">
        <v>226</v>
      </c>
      <c r="C17" s="1039"/>
      <c r="D17" s="874">
        <v>46994600</v>
      </c>
    </row>
    <row r="18" spans="1:4" s="870" customFormat="1" ht="46.5" customHeight="1">
      <c r="A18" s="875">
        <v>41051000</v>
      </c>
      <c r="B18" s="1058" t="s">
        <v>604</v>
      </c>
      <c r="C18" s="1059"/>
      <c r="D18" s="872">
        <f>D19</f>
        <v>1134000</v>
      </c>
    </row>
    <row r="19" spans="1:4" s="870" customFormat="1" ht="20.25" customHeight="1">
      <c r="A19" s="489">
        <v>2510000000</v>
      </c>
      <c r="B19" s="1036" t="s">
        <v>643</v>
      </c>
      <c r="C19" s="1037"/>
      <c r="D19" s="874">
        <v>1134000</v>
      </c>
    </row>
    <row r="20" spans="1:4" s="870" customFormat="1" ht="177" customHeight="1" hidden="1">
      <c r="A20" s="875">
        <v>41040500</v>
      </c>
      <c r="B20" s="1040" t="s">
        <v>722</v>
      </c>
      <c r="C20" s="1041"/>
      <c r="D20" s="872">
        <f>D21</f>
        <v>0</v>
      </c>
    </row>
    <row r="21" spans="1:4" s="870" customFormat="1" ht="23.25" customHeight="1" hidden="1">
      <c r="A21" s="489">
        <v>2510000000</v>
      </c>
      <c r="B21" s="1036" t="s">
        <v>227</v>
      </c>
      <c r="C21" s="1037"/>
      <c r="D21" s="874"/>
    </row>
    <row r="22" spans="1:4" s="870" customFormat="1" ht="62.25" customHeight="1">
      <c r="A22" s="875">
        <v>41051200</v>
      </c>
      <c r="B22" s="1040" t="s">
        <v>680</v>
      </c>
      <c r="C22" s="1046"/>
      <c r="D22" s="872">
        <f>D23</f>
        <v>155940</v>
      </c>
    </row>
    <row r="23" spans="1:4" s="870" customFormat="1" ht="19.5" customHeight="1">
      <c r="A23" s="489">
        <v>2510000000</v>
      </c>
      <c r="B23" s="1038" t="s">
        <v>643</v>
      </c>
      <c r="C23" s="1037"/>
      <c r="D23" s="874">
        <v>155940</v>
      </c>
    </row>
    <row r="24" spans="1:4" s="870" customFormat="1" ht="15.75">
      <c r="A24" s="876">
        <v>41053900</v>
      </c>
      <c r="B24" s="1035" t="s">
        <v>506</v>
      </c>
      <c r="C24" s="1035"/>
      <c r="D24" s="872">
        <f>D26</f>
        <v>246200</v>
      </c>
    </row>
    <row r="25" spans="1:4" s="870" customFormat="1" ht="15.75" hidden="1">
      <c r="A25" s="877"/>
      <c r="B25" s="899"/>
      <c r="C25" s="899"/>
      <c r="D25" s="874"/>
    </row>
    <row r="26" spans="1:4" s="482" customFormat="1" ht="15.75">
      <c r="A26" s="489">
        <v>2510000000</v>
      </c>
      <c r="B26" s="1036" t="s">
        <v>643</v>
      </c>
      <c r="C26" s="1037"/>
      <c r="D26" s="874">
        <v>246200</v>
      </c>
    </row>
    <row r="27" spans="1:4" s="870" customFormat="1" ht="73.5" customHeight="1" hidden="1">
      <c r="A27" s="878"/>
      <c r="B27" s="1042"/>
      <c r="C27" s="1043"/>
      <c r="D27" s="879"/>
    </row>
    <row r="28" spans="1:4" s="870" customFormat="1" ht="73.5" customHeight="1" hidden="1">
      <c r="A28" s="880"/>
      <c r="B28" s="1038"/>
      <c r="C28" s="1039"/>
      <c r="D28" s="881"/>
    </row>
    <row r="29" spans="1:4" s="870" customFormat="1" ht="84" customHeight="1">
      <c r="A29" s="871">
        <v>41057700</v>
      </c>
      <c r="B29" s="1040" t="s">
        <v>836</v>
      </c>
      <c r="C29" s="1041"/>
      <c r="D29" s="882">
        <f>D30</f>
        <v>77100</v>
      </c>
    </row>
    <row r="30" spans="1:4" s="870" customFormat="1" ht="17.25" customHeight="1">
      <c r="A30" s="489">
        <v>2510000000</v>
      </c>
      <c r="B30" s="1036" t="s">
        <v>643</v>
      </c>
      <c r="C30" s="1037"/>
      <c r="D30" s="874">
        <v>77100</v>
      </c>
    </row>
    <row r="31" spans="1:4" s="870" customFormat="1" ht="20.25" customHeight="1">
      <c r="A31" s="1050" t="s">
        <v>317</v>
      </c>
      <c r="B31" s="1051"/>
      <c r="C31" s="1051"/>
      <c r="D31" s="1052"/>
    </row>
    <row r="32" spans="1:4" s="870" customFormat="1" ht="15.75" hidden="1">
      <c r="A32" s="883"/>
      <c r="B32" s="1054"/>
      <c r="C32" s="1055"/>
      <c r="D32" s="884"/>
    </row>
    <row r="33" spans="1:4" s="886" customFormat="1" ht="146.25" customHeight="1">
      <c r="A33" s="871">
        <v>41059200</v>
      </c>
      <c r="B33" s="1056" t="s">
        <v>861</v>
      </c>
      <c r="C33" s="1057"/>
      <c r="D33" s="887">
        <f>D34</f>
        <v>720000</v>
      </c>
    </row>
    <row r="34" spans="1:4" s="870" customFormat="1" ht="15.75">
      <c r="A34" s="489">
        <v>2510000000</v>
      </c>
      <c r="B34" s="1036" t="s">
        <v>643</v>
      </c>
      <c r="C34" s="1037"/>
      <c r="D34" s="888">
        <v>720000</v>
      </c>
    </row>
    <row r="35" spans="1:4" s="870" customFormat="1" ht="51.75" customHeight="1">
      <c r="A35" s="875">
        <v>41051000</v>
      </c>
      <c r="B35" s="1058" t="s">
        <v>604</v>
      </c>
      <c r="C35" s="1059"/>
      <c r="D35" s="887">
        <f>D36</f>
        <v>88478.04</v>
      </c>
    </row>
    <row r="36" spans="1:4" s="870" customFormat="1" ht="15.75">
      <c r="A36" s="489">
        <v>2510000000</v>
      </c>
      <c r="B36" s="1036" t="s">
        <v>643</v>
      </c>
      <c r="C36" s="1037"/>
      <c r="D36" s="888">
        <v>88478.04</v>
      </c>
    </row>
    <row r="37" spans="1:4" s="886" customFormat="1" ht="20.25" customHeight="1">
      <c r="A37" s="11" t="s">
        <v>45</v>
      </c>
      <c r="B37" s="885" t="s">
        <v>318</v>
      </c>
      <c r="C37" s="885"/>
      <c r="D37" s="887">
        <f>D38+D39</f>
        <v>60279918.04</v>
      </c>
    </row>
    <row r="38" spans="1:4" s="870" customFormat="1" ht="15.75">
      <c r="A38" s="8" t="s">
        <v>45</v>
      </c>
      <c r="B38" s="1054" t="s">
        <v>319</v>
      </c>
      <c r="C38" s="1055"/>
      <c r="D38" s="888">
        <f>D14+D16+D24+D27+D18+D22+D20+D29</f>
        <v>59471440</v>
      </c>
    </row>
    <row r="39" spans="1:4" s="870" customFormat="1" ht="15.75">
      <c r="A39" s="8" t="s">
        <v>45</v>
      </c>
      <c r="B39" s="1054" t="s">
        <v>320</v>
      </c>
      <c r="C39" s="1055"/>
      <c r="D39" s="888">
        <f>D34+D36</f>
        <v>808478.04</v>
      </c>
    </row>
    <row r="40" s="870" customFormat="1" ht="15" hidden="1"/>
    <row r="41" spans="1:3" s="2" customFormat="1" ht="18.75">
      <c r="A41" s="390" t="s">
        <v>322</v>
      </c>
      <c r="B41" s="390"/>
      <c r="C41" s="390"/>
    </row>
    <row r="42" s="870" customFormat="1" ht="8.25" customHeight="1"/>
    <row r="43" spans="3:4" s="870" customFormat="1" ht="15.75">
      <c r="C43" s="889"/>
      <c r="D43" s="483" t="s">
        <v>321</v>
      </c>
    </row>
    <row r="44" spans="1:4" s="870" customFormat="1" ht="110.25">
      <c r="A44" s="901" t="s">
        <v>323</v>
      </c>
      <c r="B44" s="890" t="s">
        <v>649</v>
      </c>
      <c r="C44" s="890" t="s">
        <v>324</v>
      </c>
      <c r="D44" s="891" t="s">
        <v>542</v>
      </c>
    </row>
    <row r="45" spans="1:4" s="900" customFormat="1" ht="12.75">
      <c r="A45" s="389">
        <v>1</v>
      </c>
      <c r="B45" s="389">
        <v>2</v>
      </c>
      <c r="C45" s="389">
        <v>3</v>
      </c>
      <c r="D45" s="389">
        <v>4</v>
      </c>
    </row>
    <row r="46" spans="1:4" s="870" customFormat="1" ht="18.75">
      <c r="A46" s="1053" t="s">
        <v>326</v>
      </c>
      <c r="B46" s="1053"/>
      <c r="C46" s="1053"/>
      <c r="D46" s="1053"/>
    </row>
    <row r="47" spans="1:4" s="870" customFormat="1" ht="33" customHeight="1">
      <c r="A47" s="871">
        <v>3719770</v>
      </c>
      <c r="B47" s="892" t="s">
        <v>347</v>
      </c>
      <c r="C47" s="893" t="s">
        <v>506</v>
      </c>
      <c r="D47" s="872">
        <f>D50</f>
        <v>683000</v>
      </c>
    </row>
    <row r="48" spans="1:4" s="870" customFormat="1" ht="15.75" hidden="1">
      <c r="A48" s="489"/>
      <c r="B48" s="489"/>
      <c r="C48" s="883" t="s">
        <v>315</v>
      </c>
      <c r="D48" s="874"/>
    </row>
    <row r="49" spans="1:4" s="870" customFormat="1" ht="15.75" hidden="1">
      <c r="A49" s="489"/>
      <c r="B49" s="489"/>
      <c r="C49" s="883" t="s">
        <v>316</v>
      </c>
      <c r="D49" s="874"/>
    </row>
    <row r="50" spans="1:4" s="870" customFormat="1" ht="51" customHeight="1">
      <c r="A50" s="489">
        <v>2531320000</v>
      </c>
      <c r="B50" s="894">
        <v>9770</v>
      </c>
      <c r="C50" s="895" t="s">
        <v>783</v>
      </c>
      <c r="D50" s="873">
        <v>683000</v>
      </c>
    </row>
    <row r="51" spans="1:4" s="886" customFormat="1" ht="126">
      <c r="A51" s="871">
        <v>3719800</v>
      </c>
      <c r="B51" s="871">
        <v>9800</v>
      </c>
      <c r="C51" s="896" t="s">
        <v>704</v>
      </c>
      <c r="D51" s="872">
        <f>D52</f>
        <v>5915000</v>
      </c>
    </row>
    <row r="52" spans="1:5" s="870" customFormat="1" ht="15.75">
      <c r="A52" s="489">
        <v>9900000000</v>
      </c>
      <c r="B52" s="489">
        <v>9800</v>
      </c>
      <c r="C52" s="897" t="s">
        <v>226</v>
      </c>
      <c r="D52" s="874">
        <v>5915000</v>
      </c>
      <c r="E52" s="898"/>
    </row>
    <row r="53" spans="1:4" s="870" customFormat="1" ht="15.75">
      <c r="A53" s="1049" t="s">
        <v>328</v>
      </c>
      <c r="B53" s="1049"/>
      <c r="C53" s="1049"/>
      <c r="D53" s="1049"/>
    </row>
    <row r="54" spans="1:4" s="870" customFormat="1" ht="15.75" hidden="1">
      <c r="A54" s="883"/>
      <c r="B54" s="883"/>
      <c r="C54" s="883" t="s">
        <v>314</v>
      </c>
      <c r="D54" s="883"/>
    </row>
    <row r="55" spans="1:4" s="870" customFormat="1" ht="15.75" hidden="1">
      <c r="A55" s="883"/>
      <c r="B55" s="883"/>
      <c r="C55" s="883" t="s">
        <v>315</v>
      </c>
      <c r="D55" s="883"/>
    </row>
    <row r="56" spans="1:4" s="870" customFormat="1" ht="15.75" hidden="1">
      <c r="A56" s="883"/>
      <c r="B56" s="883"/>
      <c r="C56" s="883" t="s">
        <v>316</v>
      </c>
      <c r="D56" s="883"/>
    </row>
    <row r="57" spans="1:4" s="886" customFormat="1" ht="47.25">
      <c r="A57" s="11" t="s">
        <v>45</v>
      </c>
      <c r="B57" s="11" t="s">
        <v>45</v>
      </c>
      <c r="C57" s="893" t="s">
        <v>331</v>
      </c>
      <c r="D57" s="887">
        <f>D58+D59</f>
        <v>6598000</v>
      </c>
    </row>
    <row r="58" spans="1:4" s="870" customFormat="1" ht="15.75">
      <c r="A58" s="8" t="s">
        <v>45</v>
      </c>
      <c r="B58" s="8" t="s">
        <v>45</v>
      </c>
      <c r="C58" s="885" t="s">
        <v>319</v>
      </c>
      <c r="D58" s="887">
        <f>D47+D51</f>
        <v>6598000</v>
      </c>
    </row>
    <row r="59" spans="1:4" s="870" customFormat="1" ht="15.75">
      <c r="A59" s="8" t="s">
        <v>45</v>
      </c>
      <c r="B59" s="8" t="s">
        <v>45</v>
      </c>
      <c r="C59" s="885" t="s">
        <v>320</v>
      </c>
      <c r="D59" s="885"/>
    </row>
    <row r="61" s="485" customFormat="1" ht="15"/>
    <row r="64" spans="1:4" ht="15">
      <c r="A64" s="485" t="s">
        <v>394</v>
      </c>
      <c r="B64" s="485"/>
      <c r="D64" s="485" t="s">
        <v>172</v>
      </c>
    </row>
  </sheetData>
  <sheetProtection/>
  <mergeCells count="33">
    <mergeCell ref="A3:D3"/>
    <mergeCell ref="B21:C21"/>
    <mergeCell ref="B20:C20"/>
    <mergeCell ref="B18:C18"/>
    <mergeCell ref="B7:C7"/>
    <mergeCell ref="B4:C4"/>
    <mergeCell ref="B6:C6"/>
    <mergeCell ref="B15:C15"/>
    <mergeCell ref="B12:C12"/>
    <mergeCell ref="A13:D13"/>
    <mergeCell ref="A53:D53"/>
    <mergeCell ref="A31:D31"/>
    <mergeCell ref="A46:D46"/>
    <mergeCell ref="B26:C26"/>
    <mergeCell ref="B39:C39"/>
    <mergeCell ref="B38:C38"/>
    <mergeCell ref="B33:C33"/>
    <mergeCell ref="B32:C32"/>
    <mergeCell ref="B35:C35"/>
    <mergeCell ref="B36:C36"/>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079"/>
      <c r="N1" s="1079"/>
      <c r="O1" s="1079"/>
      <c r="P1" s="1079"/>
      <c r="Q1" s="1080" t="s">
        <v>669</v>
      </c>
      <c r="R1" s="1080"/>
      <c r="S1" s="1080"/>
    </row>
    <row r="2" ht="6" customHeight="1"/>
    <row r="3" spans="1:20" ht="27" customHeight="1">
      <c r="A3" s="74"/>
      <c r="B3" s="74"/>
      <c r="C3" s="74"/>
      <c r="D3" s="1081" t="s">
        <v>657</v>
      </c>
      <c r="E3" s="1081"/>
      <c r="F3" s="1081"/>
      <c r="G3" s="1081"/>
      <c r="H3" s="1081"/>
      <c r="I3" s="1081"/>
      <c r="J3" s="1081"/>
      <c r="K3" s="1081"/>
      <c r="L3" s="1081"/>
      <c r="M3" s="1081"/>
      <c r="N3" s="1081"/>
      <c r="O3" s="1081"/>
      <c r="P3" s="1081"/>
      <c r="Q3" s="1081"/>
      <c r="R3" s="1081"/>
      <c r="S3" s="1081"/>
      <c r="T3" s="1081"/>
    </row>
    <row r="4" spans="1:16" ht="24.75" customHeight="1" thickBot="1">
      <c r="A4" s="75"/>
      <c r="B4" s="75"/>
      <c r="D4" s="204">
        <v>25539000000</v>
      </c>
      <c r="G4" s="76"/>
      <c r="H4" s="75"/>
      <c r="I4" s="75"/>
      <c r="J4" s="75"/>
      <c r="K4" s="75"/>
      <c r="L4" s="75"/>
      <c r="M4" s="75"/>
      <c r="N4" s="75"/>
      <c r="O4" s="75"/>
      <c r="P4" s="75" t="s">
        <v>395</v>
      </c>
    </row>
    <row r="5" spans="1:20" ht="15" customHeight="1">
      <c r="A5" s="1094" t="s">
        <v>702</v>
      </c>
      <c r="B5" s="1095"/>
      <c r="C5" s="1096"/>
      <c r="D5" s="1090" t="s">
        <v>546</v>
      </c>
      <c r="E5" s="1110" t="s">
        <v>547</v>
      </c>
      <c r="F5" s="1110"/>
      <c r="G5" s="1110"/>
      <c r="H5" s="1110"/>
      <c r="I5" s="1110"/>
      <c r="J5" s="1110"/>
      <c r="K5" s="1110"/>
      <c r="L5" s="1110"/>
      <c r="M5" s="1110"/>
      <c r="N5" s="1110"/>
      <c r="O5" s="1111"/>
      <c r="P5" s="1111"/>
      <c r="Q5" s="1083" t="s">
        <v>348</v>
      </c>
      <c r="R5" s="1084"/>
      <c r="S5" s="1084"/>
      <c r="T5" s="1085"/>
    </row>
    <row r="6" spans="1:20" ht="20.25" customHeight="1">
      <c r="A6" s="1097"/>
      <c r="B6" s="1098"/>
      <c r="C6" s="1099"/>
      <c r="D6" s="1091"/>
      <c r="E6" s="1082" t="s">
        <v>307</v>
      </c>
      <c r="F6" s="1082" t="s">
        <v>682</v>
      </c>
      <c r="G6" s="1086" t="s">
        <v>715</v>
      </c>
      <c r="H6" s="1086"/>
      <c r="I6" s="1086"/>
      <c r="J6" s="1086"/>
      <c r="K6" s="1086"/>
      <c r="L6" s="1086"/>
      <c r="M6" s="1086"/>
      <c r="N6" s="1086"/>
      <c r="O6" s="252"/>
      <c r="P6" s="1109" t="s">
        <v>548</v>
      </c>
      <c r="Q6" s="1073" t="s">
        <v>715</v>
      </c>
      <c r="R6" s="1074"/>
      <c r="S6" s="1075"/>
      <c r="T6" s="1070" t="s">
        <v>548</v>
      </c>
    </row>
    <row r="7" spans="1:20" ht="13.5" customHeight="1">
      <c r="A7" s="1097"/>
      <c r="B7" s="1098"/>
      <c r="C7" s="1099"/>
      <c r="D7" s="1091"/>
      <c r="E7" s="1082"/>
      <c r="F7" s="1082"/>
      <c r="G7" s="1082" t="s">
        <v>680</v>
      </c>
      <c r="H7" s="1082" t="s">
        <v>125</v>
      </c>
      <c r="I7" s="1087" t="s">
        <v>453</v>
      </c>
      <c r="J7" s="1087" t="s">
        <v>454</v>
      </c>
      <c r="K7" s="1082" t="s">
        <v>485</v>
      </c>
      <c r="L7" s="1087" t="s">
        <v>651</v>
      </c>
      <c r="M7" s="1082" t="s">
        <v>0</v>
      </c>
      <c r="N7" s="1082" t="s">
        <v>1</v>
      </c>
      <c r="O7" s="1082" t="s">
        <v>623</v>
      </c>
      <c r="P7" s="1109"/>
      <c r="Q7" s="1077" t="s">
        <v>638</v>
      </c>
      <c r="R7" s="1076" t="s">
        <v>463</v>
      </c>
      <c r="S7" s="1077" t="s">
        <v>683</v>
      </c>
      <c r="T7" s="1071"/>
    </row>
    <row r="8" spans="1:20" ht="22.5" customHeight="1">
      <c r="A8" s="1097"/>
      <c r="B8" s="1098"/>
      <c r="C8" s="1099"/>
      <c r="D8" s="1091"/>
      <c r="E8" s="1082"/>
      <c r="F8" s="1082"/>
      <c r="G8" s="1082"/>
      <c r="H8" s="1082"/>
      <c r="I8" s="1112"/>
      <c r="J8" s="1088"/>
      <c r="K8" s="1082"/>
      <c r="L8" s="1088"/>
      <c r="M8" s="1082"/>
      <c r="N8" s="1082"/>
      <c r="O8" s="1082"/>
      <c r="P8" s="1109"/>
      <c r="Q8" s="1077"/>
      <c r="R8" s="1077"/>
      <c r="S8" s="1077"/>
      <c r="T8" s="1071"/>
    </row>
    <row r="9" spans="1:20" ht="15.75" customHeight="1">
      <c r="A9" s="1097"/>
      <c r="B9" s="1098"/>
      <c r="C9" s="1099"/>
      <c r="D9" s="1091"/>
      <c r="E9" s="1082"/>
      <c r="F9" s="1082"/>
      <c r="G9" s="1082"/>
      <c r="H9" s="1082"/>
      <c r="I9" s="1112"/>
      <c r="J9" s="1088"/>
      <c r="K9" s="1082"/>
      <c r="L9" s="1088"/>
      <c r="M9" s="1082"/>
      <c r="N9" s="1082"/>
      <c r="O9" s="1082"/>
      <c r="P9" s="1109"/>
      <c r="Q9" s="1077"/>
      <c r="R9" s="1077"/>
      <c r="S9" s="1077"/>
      <c r="T9" s="1071"/>
    </row>
    <row r="10" spans="1:20" ht="307.5" customHeight="1">
      <c r="A10" s="1097"/>
      <c r="B10" s="1098"/>
      <c r="C10" s="1099"/>
      <c r="D10" s="1091"/>
      <c r="E10" s="1082"/>
      <c r="F10" s="1082"/>
      <c r="G10" s="1082"/>
      <c r="H10" s="1082"/>
      <c r="I10" s="1113"/>
      <c r="J10" s="1089"/>
      <c r="K10" s="1082"/>
      <c r="L10" s="1089"/>
      <c r="M10" s="1082"/>
      <c r="N10" s="1082"/>
      <c r="O10" s="1082"/>
      <c r="P10" s="1109"/>
      <c r="Q10" s="1078"/>
      <c r="R10" s="1078"/>
      <c r="S10" s="1078"/>
      <c r="T10" s="1072"/>
    </row>
    <row r="11" spans="1:20" ht="36.75" customHeight="1">
      <c r="A11" s="1100"/>
      <c r="B11" s="1101"/>
      <c r="C11" s="1102"/>
      <c r="D11" s="1092"/>
      <c r="E11" s="255"/>
      <c r="F11" s="1109" t="s">
        <v>650</v>
      </c>
      <c r="G11" s="1114"/>
      <c r="H11" s="1114"/>
      <c r="I11" s="1114"/>
      <c r="J11" s="1114"/>
      <c r="K11" s="1114"/>
      <c r="L11" s="1114"/>
      <c r="M11" s="1114"/>
      <c r="N11" s="1114"/>
      <c r="O11" s="1115"/>
      <c r="P11" s="258"/>
      <c r="Q11" s="1106" t="s">
        <v>649</v>
      </c>
      <c r="R11" s="1107"/>
      <c r="S11" s="1107"/>
      <c r="T11" s="1108"/>
    </row>
    <row r="12" spans="1:20" ht="70.5" customHeight="1">
      <c r="A12" s="1103"/>
      <c r="B12" s="1104"/>
      <c r="C12" s="1105"/>
      <c r="D12" s="1093"/>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120">
        <v>1</v>
      </c>
      <c r="B13" s="1120"/>
      <c r="C13" s="1121"/>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118">
        <v>2510000000</v>
      </c>
      <c r="B14" s="1118" t="s">
        <v>37</v>
      </c>
      <c r="C14" s="1119"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118">
        <v>25313200000</v>
      </c>
      <c r="B15" s="1118">
        <v>16</v>
      </c>
      <c r="C15" s="1119"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122"/>
      <c r="B16" s="1123"/>
      <c r="C16" s="1124"/>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116"/>
      <c r="B17" s="1116"/>
      <c r="C17" s="1117"/>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AZ537"/>
  <sheetViews>
    <sheetView showZeros="0" zoomScale="75" zoomScaleNormal="75" zoomScaleSheetLayoutView="50" zoomScalePageLayoutView="0" workbookViewId="0" topLeftCell="A42">
      <selection activeCell="X5" sqref="X5"/>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1" width="9.140625" style="87" customWidth="1"/>
    <col min="12" max="52" width="9.140625" style="983" customWidth="1"/>
    <col min="53" max="16384" width="9.140625" style="87" customWidth="1"/>
  </cols>
  <sheetData>
    <row r="1" spans="2:10" ht="207.75" customHeight="1">
      <c r="B1" s="86"/>
      <c r="C1" s="86"/>
      <c r="D1" s="86"/>
      <c r="E1" s="86"/>
      <c r="F1" s="86"/>
      <c r="G1" s="201"/>
      <c r="H1" s="1130" t="s">
        <v>900</v>
      </c>
      <c r="I1" s="1130"/>
      <c r="J1" s="1130"/>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32" t="s">
        <v>777</v>
      </c>
      <c r="C5" s="1132"/>
      <c r="D5" s="1132"/>
      <c r="E5" s="1132"/>
      <c r="F5" s="1132"/>
      <c r="G5" s="1132"/>
      <c r="H5" s="1132"/>
      <c r="I5" s="1132"/>
      <c r="J5" s="1132"/>
    </row>
    <row r="6" spans="2:10" ht="21.75" customHeight="1">
      <c r="B6" s="1132"/>
      <c r="C6" s="1132"/>
      <c r="D6" s="1132"/>
      <c r="E6" s="1132"/>
      <c r="F6" s="1132"/>
      <c r="G6" s="1132"/>
      <c r="H6" s="1132"/>
      <c r="I6" s="1132"/>
      <c r="J6" s="1132"/>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52" s="72" customFormat="1" ht="86.25" customHeight="1">
      <c r="A9" s="1129" t="s">
        <v>176</v>
      </c>
      <c r="B9" s="1133" t="s">
        <v>649</v>
      </c>
      <c r="C9" s="1126" t="s">
        <v>550</v>
      </c>
      <c r="D9" s="1127" t="s">
        <v>177</v>
      </c>
      <c r="E9" s="1125" t="s">
        <v>178</v>
      </c>
      <c r="F9" s="1125" t="s">
        <v>179</v>
      </c>
      <c r="G9" s="1125" t="s">
        <v>180</v>
      </c>
      <c r="H9" s="1125" t="s">
        <v>181</v>
      </c>
      <c r="I9" s="1125" t="s">
        <v>792</v>
      </c>
      <c r="J9" s="1125" t="s">
        <v>793</v>
      </c>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4"/>
      <c r="AQ9" s="984"/>
      <c r="AR9" s="984"/>
      <c r="AS9" s="984"/>
      <c r="AT9" s="984"/>
      <c r="AU9" s="984"/>
      <c r="AV9" s="984"/>
      <c r="AW9" s="984"/>
      <c r="AX9" s="984"/>
      <c r="AY9" s="984"/>
      <c r="AZ9" s="984"/>
    </row>
    <row r="10" spans="1:52" s="72" customFormat="1" ht="86.25" customHeight="1">
      <c r="A10" s="1129"/>
      <c r="B10" s="1133"/>
      <c r="C10" s="1126"/>
      <c r="D10" s="1127"/>
      <c r="E10" s="1125"/>
      <c r="F10" s="1125"/>
      <c r="G10" s="1125"/>
      <c r="H10" s="1125"/>
      <c r="I10" s="1125"/>
      <c r="J10" s="1125"/>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row>
    <row r="11" spans="1:52" s="579" customFormat="1" ht="15.75">
      <c r="A11" s="911" t="s">
        <v>42</v>
      </c>
      <c r="B11" s="911" t="s">
        <v>43</v>
      </c>
      <c r="C11" s="911" t="s">
        <v>339</v>
      </c>
      <c r="D11" s="912">
        <v>4</v>
      </c>
      <c r="E11" s="912">
        <v>5</v>
      </c>
      <c r="F11" s="912">
        <v>6</v>
      </c>
      <c r="G11" s="912">
        <v>7</v>
      </c>
      <c r="H11" s="912">
        <v>8</v>
      </c>
      <c r="I11" s="912">
        <v>9</v>
      </c>
      <c r="J11" s="912">
        <v>10</v>
      </c>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5"/>
      <c r="AM11" s="985"/>
      <c r="AN11" s="985"/>
      <c r="AO11" s="985"/>
      <c r="AP11" s="985"/>
      <c r="AQ11" s="985"/>
      <c r="AR11" s="985"/>
      <c r="AS11" s="985"/>
      <c r="AT11" s="985"/>
      <c r="AU11" s="985"/>
      <c r="AV11" s="985"/>
      <c r="AW11" s="985"/>
      <c r="AX11" s="985"/>
      <c r="AY11" s="985"/>
      <c r="AZ11" s="985"/>
    </row>
    <row r="12" spans="1:52" s="919" customFormat="1" ht="37.5">
      <c r="A12" s="917" t="s">
        <v>563</v>
      </c>
      <c r="B12" s="917"/>
      <c r="C12" s="917"/>
      <c r="D12" s="918" t="s">
        <v>867</v>
      </c>
      <c r="E12" s="915"/>
      <c r="F12" s="915"/>
      <c r="G12" s="947">
        <f aca="true" t="shared" si="0" ref="G12:I13">G13</f>
        <v>7606000</v>
      </c>
      <c r="H12" s="947">
        <f t="shared" si="0"/>
        <v>4198000</v>
      </c>
      <c r="I12" s="947">
        <f t="shared" si="0"/>
        <v>1600000</v>
      </c>
      <c r="J12" s="915"/>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986"/>
      <c r="AW12" s="986"/>
      <c r="AX12" s="986"/>
      <c r="AY12" s="986"/>
      <c r="AZ12" s="986"/>
    </row>
    <row r="13" spans="1:52" s="919" customFormat="1" ht="44.25" customHeight="1">
      <c r="A13" s="920" t="s">
        <v>594</v>
      </c>
      <c r="B13" s="920"/>
      <c r="C13" s="920"/>
      <c r="D13" s="917" t="s">
        <v>867</v>
      </c>
      <c r="G13" s="964">
        <f t="shared" si="0"/>
        <v>7606000</v>
      </c>
      <c r="H13" s="964">
        <f t="shared" si="0"/>
        <v>4198000</v>
      </c>
      <c r="I13" s="964">
        <f t="shared" si="0"/>
        <v>1600000</v>
      </c>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6"/>
      <c r="AZ13" s="986"/>
    </row>
    <row r="14" spans="1:52" s="926" customFormat="1" ht="124.5" customHeight="1">
      <c r="A14" s="921" t="s">
        <v>788</v>
      </c>
      <c r="B14" s="922" t="s">
        <v>789</v>
      </c>
      <c r="C14" s="922" t="s">
        <v>405</v>
      </c>
      <c r="D14" s="923" t="s">
        <v>790</v>
      </c>
      <c r="E14" s="924" t="s">
        <v>835</v>
      </c>
      <c r="F14" s="925" t="s">
        <v>891</v>
      </c>
      <c r="G14" s="914">
        <v>7606000</v>
      </c>
      <c r="H14" s="914">
        <v>4198000</v>
      </c>
      <c r="I14" s="914">
        <v>1600000</v>
      </c>
      <c r="J14" s="925">
        <v>100</v>
      </c>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row>
    <row r="15" spans="1:52" s="926" customFormat="1" ht="39.75" customHeight="1" hidden="1">
      <c r="A15" s="920"/>
      <c r="B15" s="920"/>
      <c r="C15" s="920"/>
      <c r="D15" s="917"/>
      <c r="E15" s="927"/>
      <c r="F15" s="928">
        <f>SUM(F17:F17)</f>
        <v>0</v>
      </c>
      <c r="G15" s="658">
        <f>SUM(G17:G17)</f>
        <v>0</v>
      </c>
      <c r="H15" s="658">
        <f>SUM(H17:H17)</f>
        <v>0</v>
      </c>
      <c r="I15" s="659">
        <f>SUM(I17:I18,I19,I20)</f>
        <v>0</v>
      </c>
      <c r="J15" s="660">
        <f>SUM(J17:J17)</f>
        <v>0</v>
      </c>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row>
    <row r="16" spans="1:52" s="926" customFormat="1" ht="39.75" customHeight="1" hidden="1">
      <c r="A16" s="920"/>
      <c r="B16" s="920"/>
      <c r="C16" s="920"/>
      <c r="D16" s="917"/>
      <c r="E16" s="929"/>
      <c r="F16" s="928"/>
      <c r="G16" s="930"/>
      <c r="H16" s="930"/>
      <c r="I16" s="909"/>
      <c r="J16" s="660"/>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row>
    <row r="17" spans="1:52" s="926" customFormat="1" ht="114" customHeight="1" hidden="1">
      <c r="A17" s="931"/>
      <c r="B17" s="931"/>
      <c r="C17" s="931"/>
      <c r="D17" s="932"/>
      <c r="E17" s="653"/>
      <c r="F17" s="933"/>
      <c r="G17" s="654"/>
      <c r="H17" s="654"/>
      <c r="I17" s="654"/>
      <c r="J17" s="933"/>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row>
    <row r="18" spans="1:52" s="926" customFormat="1" ht="78.75" customHeight="1" hidden="1" thickBot="1">
      <c r="A18" s="651" t="s">
        <v>503</v>
      </c>
      <c r="B18" s="651" t="s">
        <v>504</v>
      </c>
      <c r="C18" s="651" t="s">
        <v>405</v>
      </c>
      <c r="D18" s="652" t="s">
        <v>505</v>
      </c>
      <c r="E18" s="653" t="s">
        <v>362</v>
      </c>
      <c r="F18" s="934"/>
      <c r="G18" s="654"/>
      <c r="H18" s="654"/>
      <c r="I18" s="654"/>
      <c r="J18" s="933"/>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row>
    <row r="19" spans="1:52" s="926" customFormat="1" ht="78.75" customHeight="1" hidden="1">
      <c r="A19" s="651" t="s">
        <v>480</v>
      </c>
      <c r="B19" s="651" t="s">
        <v>300</v>
      </c>
      <c r="C19" s="651" t="s">
        <v>404</v>
      </c>
      <c r="D19" s="652" t="s">
        <v>488</v>
      </c>
      <c r="E19" s="655" t="s">
        <v>44</v>
      </c>
      <c r="F19" s="934"/>
      <c r="G19" s="654"/>
      <c r="H19" s="654"/>
      <c r="I19" s="654"/>
      <c r="J19" s="933"/>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987"/>
      <c r="AY19" s="987"/>
      <c r="AZ19" s="987"/>
    </row>
    <row r="20" spans="1:52" s="926" customFormat="1" ht="99.75" customHeight="1" hidden="1" thickBot="1">
      <c r="A20" s="651" t="s">
        <v>364</v>
      </c>
      <c r="B20" s="651" t="s">
        <v>365</v>
      </c>
      <c r="C20" s="651" t="s">
        <v>366</v>
      </c>
      <c r="D20" s="652" t="s">
        <v>367</v>
      </c>
      <c r="E20" s="655" t="s">
        <v>345</v>
      </c>
      <c r="F20" s="934"/>
      <c r="G20" s="654"/>
      <c r="H20" s="654"/>
      <c r="I20" s="654"/>
      <c r="J20" s="933"/>
      <c r="L20" s="987"/>
      <c r="M20" s="987"/>
      <c r="N20" s="987"/>
      <c r="O20" s="987"/>
      <c r="P20" s="987"/>
      <c r="Q20" s="987"/>
      <c r="R20" s="987"/>
      <c r="S20" s="987"/>
      <c r="T20" s="987"/>
      <c r="U20" s="987"/>
      <c r="V20" s="987"/>
      <c r="W20" s="987"/>
      <c r="X20" s="987"/>
      <c r="Y20" s="987"/>
      <c r="Z20" s="987"/>
      <c r="AA20" s="987"/>
      <c r="AB20" s="987"/>
      <c r="AC20" s="987"/>
      <c r="AD20" s="987"/>
      <c r="AE20" s="987"/>
      <c r="AF20" s="987"/>
      <c r="AG20" s="987"/>
      <c r="AH20" s="987"/>
      <c r="AI20" s="987"/>
      <c r="AJ20" s="987"/>
      <c r="AK20" s="987"/>
      <c r="AL20" s="987"/>
      <c r="AM20" s="987"/>
      <c r="AN20" s="987"/>
      <c r="AO20" s="987"/>
      <c r="AP20" s="987"/>
      <c r="AQ20" s="987"/>
      <c r="AR20" s="987"/>
      <c r="AS20" s="987"/>
      <c r="AT20" s="987"/>
      <c r="AU20" s="987"/>
      <c r="AV20" s="987"/>
      <c r="AW20" s="987"/>
      <c r="AX20" s="987"/>
      <c r="AY20" s="987"/>
      <c r="AZ20" s="987"/>
    </row>
    <row r="21" spans="1:52" s="937" customFormat="1" ht="56.25" hidden="1">
      <c r="A21" s="920" t="s">
        <v>523</v>
      </c>
      <c r="B21" s="935"/>
      <c r="C21" s="935"/>
      <c r="D21" s="936" t="s">
        <v>510</v>
      </c>
      <c r="E21" s="656"/>
      <c r="F21" s="657">
        <f>F22</f>
        <v>0</v>
      </c>
      <c r="G21" s="658">
        <f>G22</f>
        <v>9434159</v>
      </c>
      <c r="H21" s="659">
        <f>H22</f>
        <v>11510636</v>
      </c>
      <c r="I21" s="659">
        <f>I22</f>
        <v>0</v>
      </c>
      <c r="J21" s="660">
        <f>J22</f>
        <v>0</v>
      </c>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8"/>
      <c r="AY21" s="988"/>
      <c r="AZ21" s="988"/>
    </row>
    <row r="22" spans="1:52" s="937" customFormat="1" ht="59.25" hidden="1" thickBot="1">
      <c r="A22" s="661" t="s">
        <v>524</v>
      </c>
      <c r="B22" s="662"/>
      <c r="C22" s="662"/>
      <c r="D22" s="663" t="s">
        <v>510</v>
      </c>
      <c r="E22" s="664"/>
      <c r="F22" s="665">
        <f>SUM(F35:F35)</f>
        <v>0</v>
      </c>
      <c r="G22" s="658">
        <f>SUM(G35:G35)</f>
        <v>9434159</v>
      </c>
      <c r="H22" s="666">
        <f>SUM(H24:H43)</f>
        <v>11510636</v>
      </c>
      <c r="I22" s="666">
        <f>I23+I24+I25</f>
        <v>0</v>
      </c>
      <c r="J22" s="93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row>
    <row r="23" spans="1:52" s="937" customFormat="1" ht="93.75" hidden="1">
      <c r="A23" s="651" t="s">
        <v>368</v>
      </c>
      <c r="B23" s="651" t="s">
        <v>365</v>
      </c>
      <c r="C23" s="651" t="s">
        <v>366</v>
      </c>
      <c r="D23" s="652" t="s">
        <v>367</v>
      </c>
      <c r="E23" s="655" t="s">
        <v>345</v>
      </c>
      <c r="F23" s="667"/>
      <c r="G23" s="658"/>
      <c r="H23" s="666"/>
      <c r="I23" s="666"/>
      <c r="J23" s="93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988"/>
      <c r="AY23" s="988"/>
      <c r="AZ23" s="988"/>
    </row>
    <row r="24" spans="1:52" s="937" customFormat="1" ht="93.75" hidden="1">
      <c r="A24" s="651" t="s">
        <v>691</v>
      </c>
      <c r="B24" s="651" t="s">
        <v>10</v>
      </c>
      <c r="C24" s="651" t="s">
        <v>512</v>
      </c>
      <c r="D24" s="652" t="s">
        <v>352</v>
      </c>
      <c r="E24" s="668" t="s">
        <v>561</v>
      </c>
      <c r="F24" s="933"/>
      <c r="G24" s="654"/>
      <c r="H24" s="654"/>
      <c r="I24" s="654"/>
      <c r="J24" s="933"/>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988"/>
    </row>
    <row r="25" spans="1:52" s="937" customFormat="1" ht="129.75" customHeight="1" hidden="1">
      <c r="A25" s="651" t="s">
        <v>691</v>
      </c>
      <c r="B25" s="651" t="s">
        <v>10</v>
      </c>
      <c r="C25" s="651" t="s">
        <v>512</v>
      </c>
      <c r="D25" s="652" t="s">
        <v>352</v>
      </c>
      <c r="E25" s="668" t="s">
        <v>483</v>
      </c>
      <c r="F25" s="933"/>
      <c r="G25" s="669"/>
      <c r="H25" s="669"/>
      <c r="I25" s="669"/>
      <c r="J25" s="939"/>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8"/>
      <c r="AP25" s="988"/>
      <c r="AQ25" s="988"/>
      <c r="AR25" s="988"/>
      <c r="AS25" s="988"/>
      <c r="AT25" s="988"/>
      <c r="AU25" s="988"/>
      <c r="AV25" s="988"/>
      <c r="AW25" s="988"/>
      <c r="AX25" s="988"/>
      <c r="AY25" s="988"/>
      <c r="AZ25" s="988"/>
    </row>
    <row r="26" spans="1:52" s="937" customFormat="1" ht="63" customHeight="1">
      <c r="A26" s="920" t="s">
        <v>523</v>
      </c>
      <c r="B26" s="920"/>
      <c r="C26" s="920"/>
      <c r="D26" s="918" t="s">
        <v>868</v>
      </c>
      <c r="E26" s="668"/>
      <c r="F26" s="934"/>
      <c r="G26" s="910">
        <f>G27</f>
        <v>1828159</v>
      </c>
      <c r="H26" s="910">
        <f>H27</f>
        <v>1828159</v>
      </c>
      <c r="I26" s="910">
        <f>I27</f>
        <v>1828159</v>
      </c>
      <c r="J26" s="939"/>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8"/>
      <c r="AP26" s="988"/>
      <c r="AQ26" s="988"/>
      <c r="AR26" s="988"/>
      <c r="AS26" s="988"/>
      <c r="AT26" s="988"/>
      <c r="AU26" s="988"/>
      <c r="AV26" s="988"/>
      <c r="AW26" s="988"/>
      <c r="AX26" s="988"/>
      <c r="AY26" s="988"/>
      <c r="AZ26" s="988"/>
    </row>
    <row r="27" spans="1:52" s="937" customFormat="1" ht="59.25" customHeight="1">
      <c r="A27" s="920" t="s">
        <v>524</v>
      </c>
      <c r="B27" s="920"/>
      <c r="C27" s="920"/>
      <c r="D27" s="918" t="s">
        <v>868</v>
      </c>
      <c r="E27" s="668"/>
      <c r="F27" s="934"/>
      <c r="G27" s="910">
        <f>G30+G31+G33+G34</f>
        <v>1828159</v>
      </c>
      <c r="H27" s="910">
        <f>H30+H31+H33+H34</f>
        <v>1828159</v>
      </c>
      <c r="I27" s="910">
        <f>I30+I31+I33+I34</f>
        <v>1828159</v>
      </c>
      <c r="J27" s="939"/>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8"/>
      <c r="AX27" s="988"/>
      <c r="AY27" s="988"/>
      <c r="AZ27" s="988"/>
    </row>
    <row r="28" spans="1:52" s="937" customFormat="1" ht="42.75" customHeight="1" hidden="1">
      <c r="A28" s="920"/>
      <c r="B28" s="920"/>
      <c r="C28" s="920"/>
      <c r="D28" s="917"/>
      <c r="E28" s="668"/>
      <c r="F28" s="934"/>
      <c r="G28" s="669"/>
      <c r="H28" s="669"/>
      <c r="I28" s="669"/>
      <c r="J28" s="939"/>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8"/>
      <c r="AY28" s="988"/>
      <c r="AZ28" s="988"/>
    </row>
    <row r="29" spans="1:52" s="937" customFormat="1" ht="42.75" customHeight="1" hidden="1">
      <c r="A29" s="920"/>
      <c r="B29" s="920"/>
      <c r="C29" s="920"/>
      <c r="D29" s="917"/>
      <c r="E29" s="668"/>
      <c r="F29" s="934"/>
      <c r="G29" s="669"/>
      <c r="H29" s="669"/>
      <c r="I29" s="669"/>
      <c r="J29" s="939"/>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8"/>
      <c r="AP29" s="988"/>
      <c r="AQ29" s="988"/>
      <c r="AR29" s="988"/>
      <c r="AS29" s="988"/>
      <c r="AT29" s="988"/>
      <c r="AU29" s="988"/>
      <c r="AV29" s="988"/>
      <c r="AW29" s="988"/>
      <c r="AX29" s="988"/>
      <c r="AY29" s="988"/>
      <c r="AZ29" s="988"/>
    </row>
    <row r="30" spans="1:52" s="937" customFormat="1" ht="129.75" customHeight="1">
      <c r="A30" s="955" t="s">
        <v>853</v>
      </c>
      <c r="B30" s="955" t="s">
        <v>854</v>
      </c>
      <c r="C30" s="955" t="s">
        <v>405</v>
      </c>
      <c r="D30" s="956" t="s">
        <v>855</v>
      </c>
      <c r="E30" s="36" t="s">
        <v>862</v>
      </c>
      <c r="F30" s="957" t="s">
        <v>892</v>
      </c>
      <c r="G30" s="958">
        <v>200000</v>
      </c>
      <c r="H30" s="958">
        <v>200000</v>
      </c>
      <c r="I30" s="958">
        <v>200000</v>
      </c>
      <c r="J30" s="957">
        <v>100</v>
      </c>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row>
    <row r="31" spans="1:52" s="961" customFormat="1" ht="99.75" customHeight="1">
      <c r="A31" s="940" t="s">
        <v>853</v>
      </c>
      <c r="B31" s="940" t="s">
        <v>854</v>
      </c>
      <c r="C31" s="940" t="s">
        <v>405</v>
      </c>
      <c r="D31" s="70" t="s">
        <v>855</v>
      </c>
      <c r="E31" s="954" t="s">
        <v>863</v>
      </c>
      <c r="F31" s="957" t="s">
        <v>892</v>
      </c>
      <c r="G31" s="654">
        <v>668159</v>
      </c>
      <c r="H31" s="654">
        <v>668159</v>
      </c>
      <c r="I31" s="654">
        <v>668159</v>
      </c>
      <c r="J31" s="933">
        <v>100</v>
      </c>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8"/>
      <c r="AP31" s="988"/>
      <c r="AQ31" s="988"/>
      <c r="AR31" s="988"/>
      <c r="AS31" s="988"/>
      <c r="AT31" s="988"/>
      <c r="AU31" s="988"/>
      <c r="AV31" s="988"/>
      <c r="AW31" s="988"/>
      <c r="AX31" s="988"/>
      <c r="AY31" s="988"/>
      <c r="AZ31" s="988"/>
    </row>
    <row r="32" spans="1:52" s="937" customFormat="1" ht="129.75" customHeight="1" hidden="1">
      <c r="A32" s="959"/>
      <c r="B32" s="959"/>
      <c r="C32" s="959"/>
      <c r="D32" s="923"/>
      <c r="E32" s="960"/>
      <c r="F32" s="934"/>
      <c r="G32" s="669"/>
      <c r="H32" s="669"/>
      <c r="I32" s="669"/>
      <c r="J32" s="939"/>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988"/>
      <c r="AY32" s="988"/>
      <c r="AZ32" s="988"/>
    </row>
    <row r="33" spans="1:52" s="937" customFormat="1" ht="157.5" customHeight="1">
      <c r="A33" s="543" t="s">
        <v>856</v>
      </c>
      <c r="B33" s="543" t="s">
        <v>857</v>
      </c>
      <c r="C33" s="543" t="s">
        <v>366</v>
      </c>
      <c r="D33" s="941" t="s">
        <v>858</v>
      </c>
      <c r="E33" s="668" t="s">
        <v>859</v>
      </c>
      <c r="F33" s="957" t="s">
        <v>892</v>
      </c>
      <c r="G33" s="669">
        <v>720000</v>
      </c>
      <c r="H33" s="669">
        <v>720000</v>
      </c>
      <c r="I33" s="669">
        <v>720000</v>
      </c>
      <c r="J33" s="939">
        <v>100</v>
      </c>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988"/>
      <c r="AY33" s="988"/>
      <c r="AZ33" s="988"/>
    </row>
    <row r="34" spans="1:52" s="937" customFormat="1" ht="168" customHeight="1">
      <c r="A34" s="940" t="s">
        <v>853</v>
      </c>
      <c r="B34" s="940" t="s">
        <v>854</v>
      </c>
      <c r="C34" s="940" t="s">
        <v>405</v>
      </c>
      <c r="D34" s="70" t="s">
        <v>855</v>
      </c>
      <c r="E34" s="668" t="s">
        <v>860</v>
      </c>
      <c r="F34" s="915" t="s">
        <v>892</v>
      </c>
      <c r="G34" s="669">
        <v>240000</v>
      </c>
      <c r="H34" s="669">
        <v>240000</v>
      </c>
      <c r="I34" s="669">
        <v>240000</v>
      </c>
      <c r="J34" s="939">
        <v>100</v>
      </c>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8"/>
      <c r="AP34" s="988"/>
      <c r="AQ34" s="988"/>
      <c r="AR34" s="988"/>
      <c r="AS34" s="988"/>
      <c r="AT34" s="988"/>
      <c r="AU34" s="988"/>
      <c r="AV34" s="988"/>
      <c r="AW34" s="988"/>
      <c r="AX34" s="988"/>
      <c r="AY34" s="988"/>
      <c r="AZ34" s="988"/>
    </row>
    <row r="35" spans="1:52" s="945" customFormat="1" ht="33" customHeight="1">
      <c r="A35" s="942"/>
      <c r="B35" s="1131" t="s">
        <v>542</v>
      </c>
      <c r="C35" s="1131"/>
      <c r="D35" s="1131"/>
      <c r="E35" s="1131"/>
      <c r="F35" s="943" t="s">
        <v>225</v>
      </c>
      <c r="G35" s="910">
        <f>G12+G26</f>
        <v>9434159</v>
      </c>
      <c r="H35" s="910">
        <f>H12+H26</f>
        <v>6026159</v>
      </c>
      <c r="I35" s="910">
        <f>I12+I26</f>
        <v>3428159</v>
      </c>
      <c r="J35" s="944" t="s">
        <v>225</v>
      </c>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89"/>
      <c r="AS35" s="989"/>
      <c r="AT35" s="989"/>
      <c r="AU35" s="989"/>
      <c r="AV35" s="989"/>
      <c r="AW35" s="989"/>
      <c r="AX35" s="989"/>
      <c r="AY35" s="989"/>
      <c r="AZ35" s="989"/>
    </row>
    <row r="36" spans="6:52" s="902" customFormat="1" ht="19.5">
      <c r="F36" s="946"/>
      <c r="G36" s="946"/>
      <c r="H36" s="946"/>
      <c r="I36" s="946"/>
      <c r="J36" s="94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row>
    <row r="37" spans="6:52" s="902" customFormat="1" ht="19.5">
      <c r="F37" s="946"/>
      <c r="G37" s="946"/>
      <c r="H37" s="946"/>
      <c r="I37" s="946"/>
      <c r="J37" s="94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6"/>
      <c r="AT37" s="986"/>
      <c r="AU37" s="986"/>
      <c r="AV37" s="986"/>
      <c r="AW37" s="986"/>
      <c r="AX37" s="986"/>
      <c r="AY37" s="986"/>
      <c r="AZ37" s="986"/>
    </row>
    <row r="38" spans="6:52" s="902" customFormat="1" ht="19.5">
      <c r="F38" s="946"/>
      <c r="G38" s="946"/>
      <c r="H38" s="946"/>
      <c r="I38" s="946"/>
      <c r="J38" s="94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6"/>
      <c r="AT38" s="986"/>
      <c r="AU38" s="986"/>
      <c r="AV38" s="986"/>
      <c r="AW38" s="986"/>
      <c r="AX38" s="986"/>
      <c r="AY38" s="986"/>
      <c r="AZ38" s="986"/>
    </row>
    <row r="39" spans="1:52" s="72" customFormat="1" ht="18.75">
      <c r="A39" s="1128" t="s">
        <v>394</v>
      </c>
      <c r="B39" s="1128"/>
      <c r="C39" s="1128"/>
      <c r="I39" s="72" t="s">
        <v>172</v>
      </c>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row>
    <row r="40" spans="6:52" s="902" customFormat="1" ht="19.5">
      <c r="F40" s="946"/>
      <c r="G40" s="946"/>
      <c r="H40" s="946"/>
      <c r="I40" s="946"/>
      <c r="J40" s="94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6"/>
      <c r="AT40" s="986"/>
      <c r="AU40" s="986"/>
      <c r="AV40" s="986"/>
      <c r="AW40" s="986"/>
      <c r="AX40" s="986"/>
      <c r="AY40" s="986"/>
      <c r="AZ40" s="986"/>
    </row>
    <row r="41" spans="6:52" s="902" customFormat="1" ht="19.5">
      <c r="F41" s="946"/>
      <c r="G41" s="946"/>
      <c r="H41" s="946"/>
      <c r="I41" s="946"/>
      <c r="J41" s="94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row>
    <row r="42" spans="6:52" s="902" customFormat="1" ht="19.5">
      <c r="F42" s="946"/>
      <c r="G42" s="946"/>
      <c r="H42" s="946"/>
      <c r="I42" s="946"/>
      <c r="J42" s="94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row>
    <row r="43" spans="6:52" s="902" customFormat="1" ht="19.5">
      <c r="F43" s="946"/>
      <c r="G43" s="946"/>
      <c r="H43" s="946"/>
      <c r="I43" s="946"/>
      <c r="J43" s="94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row>
    <row r="44" spans="6:52" s="902" customFormat="1" ht="19.5">
      <c r="F44" s="946"/>
      <c r="G44" s="946"/>
      <c r="H44" s="946"/>
      <c r="I44" s="946"/>
      <c r="J44" s="94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6"/>
      <c r="AT44" s="986"/>
      <c r="AU44" s="986"/>
      <c r="AV44" s="986"/>
      <c r="AW44" s="986"/>
      <c r="AX44" s="986"/>
      <c r="AY44" s="986"/>
      <c r="AZ44" s="986"/>
    </row>
    <row r="45" spans="6:52" s="902" customFormat="1" ht="19.5">
      <c r="F45" s="946"/>
      <c r="G45" s="946"/>
      <c r="H45" s="946"/>
      <c r="I45" s="946"/>
      <c r="J45" s="94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6"/>
      <c r="AW45" s="986"/>
      <c r="AX45" s="986"/>
      <c r="AY45" s="986"/>
      <c r="AZ45" s="986"/>
    </row>
    <row r="46" spans="6:52" s="902" customFormat="1" ht="19.5">
      <c r="F46" s="946"/>
      <c r="G46" s="946"/>
      <c r="H46" s="946"/>
      <c r="I46" s="946"/>
      <c r="J46" s="94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c r="AR46" s="986"/>
      <c r="AS46" s="986"/>
      <c r="AT46" s="986"/>
      <c r="AU46" s="986"/>
      <c r="AV46" s="986"/>
      <c r="AW46" s="986"/>
      <c r="AX46" s="986"/>
      <c r="AY46" s="986"/>
      <c r="AZ46" s="986"/>
    </row>
    <row r="47" spans="6:52" s="902" customFormat="1" ht="19.5">
      <c r="F47" s="946"/>
      <c r="G47" s="946"/>
      <c r="H47" s="946"/>
      <c r="I47" s="946"/>
      <c r="J47" s="94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row>
    <row r="48" spans="6:52" s="902" customFormat="1" ht="19.5">
      <c r="F48" s="946"/>
      <c r="G48" s="946"/>
      <c r="H48" s="946"/>
      <c r="I48" s="946"/>
      <c r="J48" s="94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row>
    <row r="49" spans="6:52" s="902" customFormat="1" ht="19.5">
      <c r="F49" s="946"/>
      <c r="G49" s="946"/>
      <c r="H49" s="946"/>
      <c r="I49" s="946"/>
      <c r="J49" s="94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6"/>
      <c r="AT49" s="986"/>
      <c r="AU49" s="986"/>
      <c r="AV49" s="986"/>
      <c r="AW49" s="986"/>
      <c r="AX49" s="986"/>
      <c r="AY49" s="986"/>
      <c r="AZ49" s="986"/>
    </row>
    <row r="50" spans="6:52" s="902" customFormat="1" ht="19.5">
      <c r="F50" s="946"/>
      <c r="G50" s="946"/>
      <c r="H50" s="946"/>
      <c r="I50" s="946"/>
      <c r="J50" s="94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6"/>
      <c r="AY50" s="986"/>
      <c r="AZ50" s="986"/>
    </row>
    <row r="51" spans="6:52" s="902" customFormat="1" ht="19.5">
      <c r="F51" s="946"/>
      <c r="G51" s="946"/>
      <c r="H51" s="946"/>
      <c r="I51" s="946"/>
      <c r="J51" s="94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6"/>
      <c r="AT51" s="986"/>
      <c r="AU51" s="986"/>
      <c r="AV51" s="986"/>
      <c r="AW51" s="986"/>
      <c r="AX51" s="986"/>
      <c r="AY51" s="986"/>
      <c r="AZ51" s="986"/>
    </row>
    <row r="52" spans="6:52" s="902" customFormat="1" ht="19.5">
      <c r="F52" s="946"/>
      <c r="G52" s="946"/>
      <c r="H52" s="946"/>
      <c r="I52" s="946"/>
      <c r="J52" s="94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6"/>
      <c r="AT52" s="986"/>
      <c r="AU52" s="986"/>
      <c r="AV52" s="986"/>
      <c r="AW52" s="986"/>
      <c r="AX52" s="986"/>
      <c r="AY52" s="986"/>
      <c r="AZ52" s="986"/>
    </row>
    <row r="53" spans="6:52" s="902" customFormat="1" ht="19.5">
      <c r="F53" s="946"/>
      <c r="G53" s="946"/>
      <c r="H53" s="946"/>
      <c r="I53" s="946"/>
      <c r="J53" s="946"/>
      <c r="L53" s="986"/>
      <c r="M53" s="986"/>
      <c r="N53" s="986"/>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6"/>
      <c r="AX53" s="986"/>
      <c r="AY53" s="986"/>
      <c r="AZ53" s="986"/>
    </row>
    <row r="54" spans="6:52" s="902" customFormat="1" ht="19.5">
      <c r="F54" s="946"/>
      <c r="G54" s="946"/>
      <c r="H54" s="946"/>
      <c r="I54" s="946"/>
      <c r="J54" s="946"/>
      <c r="L54" s="986"/>
      <c r="M54" s="986"/>
      <c r="N54" s="986"/>
      <c r="O54" s="986"/>
      <c r="P54" s="986"/>
      <c r="Q54" s="986"/>
      <c r="R54" s="986"/>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6"/>
      <c r="AT54" s="986"/>
      <c r="AU54" s="986"/>
      <c r="AV54" s="986"/>
      <c r="AW54" s="986"/>
      <c r="AX54" s="986"/>
      <c r="AY54" s="986"/>
      <c r="AZ54" s="986"/>
    </row>
    <row r="55" spans="6:52" s="902" customFormat="1" ht="19.5">
      <c r="F55" s="946"/>
      <c r="G55" s="946"/>
      <c r="H55" s="946"/>
      <c r="I55" s="946"/>
      <c r="J55" s="946"/>
      <c r="L55" s="986"/>
      <c r="M55" s="986"/>
      <c r="N55" s="986"/>
      <c r="O55" s="986"/>
      <c r="P55" s="986"/>
      <c r="Q55" s="986"/>
      <c r="R55" s="986"/>
      <c r="S55" s="986"/>
      <c r="T55" s="986"/>
      <c r="U55" s="986"/>
      <c r="V55" s="986"/>
      <c r="W55" s="986"/>
      <c r="X55" s="986"/>
      <c r="Y55" s="986"/>
      <c r="Z55" s="986"/>
      <c r="AA55" s="986"/>
      <c r="AB55" s="986"/>
      <c r="AC55" s="986"/>
      <c r="AD55" s="986"/>
      <c r="AE55" s="986"/>
      <c r="AF55" s="986"/>
      <c r="AG55" s="986"/>
      <c r="AH55" s="986"/>
      <c r="AI55" s="986"/>
      <c r="AJ55" s="986"/>
      <c r="AK55" s="986"/>
      <c r="AL55" s="986"/>
      <c r="AM55" s="986"/>
      <c r="AN55" s="986"/>
      <c r="AO55" s="986"/>
      <c r="AP55" s="986"/>
      <c r="AQ55" s="986"/>
      <c r="AR55" s="986"/>
      <c r="AS55" s="986"/>
      <c r="AT55" s="986"/>
      <c r="AU55" s="986"/>
      <c r="AV55" s="986"/>
      <c r="AW55" s="986"/>
      <c r="AX55" s="986"/>
      <c r="AY55" s="986"/>
      <c r="AZ55" s="986"/>
    </row>
    <row r="56" spans="6:52" s="902" customFormat="1" ht="19.5">
      <c r="F56" s="946"/>
      <c r="G56" s="946"/>
      <c r="H56" s="946"/>
      <c r="I56" s="946"/>
      <c r="J56" s="94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6"/>
      <c r="AP56" s="986"/>
      <c r="AQ56" s="986"/>
      <c r="AR56" s="986"/>
      <c r="AS56" s="986"/>
      <c r="AT56" s="986"/>
      <c r="AU56" s="986"/>
      <c r="AV56" s="986"/>
      <c r="AW56" s="986"/>
      <c r="AX56" s="986"/>
      <c r="AY56" s="986"/>
      <c r="AZ56" s="986"/>
    </row>
    <row r="57" spans="6:52" s="902" customFormat="1" ht="19.5">
      <c r="F57" s="946"/>
      <c r="G57" s="946"/>
      <c r="H57" s="946"/>
      <c r="I57" s="946"/>
      <c r="J57" s="94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6"/>
      <c r="AY57" s="986"/>
      <c r="AZ57" s="986"/>
    </row>
    <row r="58" spans="6:52" s="902" customFormat="1" ht="19.5">
      <c r="F58" s="946"/>
      <c r="G58" s="946"/>
      <c r="H58" s="946"/>
      <c r="I58" s="946"/>
      <c r="J58" s="946"/>
      <c r="L58" s="986"/>
      <c r="M58" s="986"/>
      <c r="N58" s="986"/>
      <c r="O58" s="986"/>
      <c r="P58" s="986"/>
      <c r="Q58" s="986"/>
      <c r="R58" s="986"/>
      <c r="S58" s="986"/>
      <c r="T58" s="986"/>
      <c r="U58" s="986"/>
      <c r="V58" s="986"/>
      <c r="W58" s="986"/>
      <c r="X58" s="986"/>
      <c r="Y58" s="986"/>
      <c r="Z58" s="986"/>
      <c r="AA58" s="986"/>
      <c r="AB58" s="986"/>
      <c r="AC58" s="986"/>
      <c r="AD58" s="986"/>
      <c r="AE58" s="986"/>
      <c r="AF58" s="986"/>
      <c r="AG58" s="986"/>
      <c r="AH58" s="986"/>
      <c r="AI58" s="986"/>
      <c r="AJ58" s="986"/>
      <c r="AK58" s="986"/>
      <c r="AL58" s="986"/>
      <c r="AM58" s="986"/>
      <c r="AN58" s="986"/>
      <c r="AO58" s="986"/>
      <c r="AP58" s="986"/>
      <c r="AQ58" s="986"/>
      <c r="AR58" s="986"/>
      <c r="AS58" s="986"/>
      <c r="AT58" s="986"/>
      <c r="AU58" s="986"/>
      <c r="AV58" s="986"/>
      <c r="AW58" s="986"/>
      <c r="AX58" s="986"/>
      <c r="AY58" s="986"/>
      <c r="AZ58" s="986"/>
    </row>
    <row r="59" spans="6:52" s="902" customFormat="1" ht="19.5">
      <c r="F59" s="946"/>
      <c r="G59" s="946"/>
      <c r="H59" s="946"/>
      <c r="I59" s="946"/>
      <c r="J59" s="94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6"/>
      <c r="AK59" s="986"/>
      <c r="AL59" s="986"/>
      <c r="AM59" s="986"/>
      <c r="AN59" s="986"/>
      <c r="AO59" s="986"/>
      <c r="AP59" s="986"/>
      <c r="AQ59" s="986"/>
      <c r="AR59" s="986"/>
      <c r="AS59" s="986"/>
      <c r="AT59" s="986"/>
      <c r="AU59" s="986"/>
      <c r="AV59" s="986"/>
      <c r="AW59" s="986"/>
      <c r="AX59" s="986"/>
      <c r="AY59" s="986"/>
      <c r="AZ59" s="986"/>
    </row>
    <row r="60" spans="6:52" s="902" customFormat="1" ht="19.5">
      <c r="F60" s="946"/>
      <c r="G60" s="946"/>
      <c r="H60" s="946"/>
      <c r="I60" s="946"/>
      <c r="J60" s="946"/>
      <c r="L60" s="986"/>
      <c r="M60" s="986"/>
      <c r="N60" s="986"/>
      <c r="O60" s="986"/>
      <c r="P60" s="986"/>
      <c r="Q60" s="986"/>
      <c r="R60" s="986"/>
      <c r="S60" s="986"/>
      <c r="T60" s="986"/>
      <c r="U60" s="986"/>
      <c r="V60" s="986"/>
      <c r="W60" s="986"/>
      <c r="X60" s="986"/>
      <c r="Y60" s="986"/>
      <c r="Z60" s="986"/>
      <c r="AA60" s="986"/>
      <c r="AB60" s="986"/>
      <c r="AC60" s="986"/>
      <c r="AD60" s="986"/>
      <c r="AE60" s="986"/>
      <c r="AF60" s="986"/>
      <c r="AG60" s="986"/>
      <c r="AH60" s="986"/>
      <c r="AI60" s="986"/>
      <c r="AJ60" s="986"/>
      <c r="AK60" s="986"/>
      <c r="AL60" s="986"/>
      <c r="AM60" s="986"/>
      <c r="AN60" s="986"/>
      <c r="AO60" s="986"/>
      <c r="AP60" s="986"/>
      <c r="AQ60" s="986"/>
      <c r="AR60" s="986"/>
      <c r="AS60" s="986"/>
      <c r="AT60" s="986"/>
      <c r="AU60" s="986"/>
      <c r="AV60" s="986"/>
      <c r="AW60" s="986"/>
      <c r="AX60" s="986"/>
      <c r="AY60" s="986"/>
      <c r="AZ60" s="986"/>
    </row>
    <row r="61" spans="6:52" s="902" customFormat="1" ht="19.5">
      <c r="F61" s="946"/>
      <c r="G61" s="946"/>
      <c r="H61" s="946"/>
      <c r="I61" s="946"/>
      <c r="J61" s="946"/>
      <c r="L61" s="986"/>
      <c r="M61" s="986"/>
      <c r="N61" s="986"/>
      <c r="O61" s="986"/>
      <c r="P61" s="986"/>
      <c r="Q61" s="986"/>
      <c r="R61" s="986"/>
      <c r="S61" s="986"/>
      <c r="T61" s="986"/>
      <c r="U61" s="986"/>
      <c r="V61" s="986"/>
      <c r="W61" s="986"/>
      <c r="X61" s="986"/>
      <c r="Y61" s="986"/>
      <c r="Z61" s="986"/>
      <c r="AA61" s="986"/>
      <c r="AB61" s="986"/>
      <c r="AC61" s="986"/>
      <c r="AD61" s="986"/>
      <c r="AE61" s="986"/>
      <c r="AF61" s="986"/>
      <c r="AG61" s="986"/>
      <c r="AH61" s="986"/>
      <c r="AI61" s="986"/>
      <c r="AJ61" s="986"/>
      <c r="AK61" s="986"/>
      <c r="AL61" s="986"/>
      <c r="AM61" s="986"/>
      <c r="AN61" s="986"/>
      <c r="AO61" s="986"/>
      <c r="AP61" s="986"/>
      <c r="AQ61" s="986"/>
      <c r="AR61" s="986"/>
      <c r="AS61" s="986"/>
      <c r="AT61" s="986"/>
      <c r="AU61" s="986"/>
      <c r="AV61" s="986"/>
      <c r="AW61" s="986"/>
      <c r="AX61" s="986"/>
      <c r="AY61" s="986"/>
      <c r="AZ61" s="986"/>
    </row>
    <row r="62" spans="6:52" s="902" customFormat="1" ht="19.5">
      <c r="F62" s="946"/>
      <c r="G62" s="946"/>
      <c r="H62" s="946"/>
      <c r="I62" s="946"/>
      <c r="J62" s="94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6"/>
      <c r="AP62" s="986"/>
      <c r="AQ62" s="986"/>
      <c r="AR62" s="986"/>
      <c r="AS62" s="986"/>
      <c r="AT62" s="986"/>
      <c r="AU62" s="986"/>
      <c r="AV62" s="986"/>
      <c r="AW62" s="986"/>
      <c r="AX62" s="986"/>
      <c r="AY62" s="986"/>
      <c r="AZ62" s="986"/>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H1:J1"/>
    <mergeCell ref="B35:E35"/>
    <mergeCell ref="B5:J6"/>
    <mergeCell ref="J9:J10"/>
    <mergeCell ref="I9:I10"/>
    <mergeCell ref="E9:E10"/>
    <mergeCell ref="B9:B10"/>
    <mergeCell ref="F9:F10"/>
    <mergeCell ref="G9:G10"/>
    <mergeCell ref="C9:C10"/>
    <mergeCell ref="D9:D10"/>
    <mergeCell ref="A39:C39"/>
    <mergeCell ref="H9:H10"/>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58">
      <selection activeCell="AA8" sqref="AA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30" t="s">
        <v>901</v>
      </c>
      <c r="I1" s="1130"/>
      <c r="J1" s="1130"/>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32" t="s">
        <v>776</v>
      </c>
      <c r="C5" s="1132"/>
      <c r="D5" s="1132"/>
      <c r="E5" s="1132"/>
      <c r="F5" s="1132"/>
      <c r="G5" s="1132"/>
      <c r="H5" s="1132"/>
      <c r="I5" s="1132"/>
      <c r="J5" s="1132"/>
    </row>
    <row r="6" spans="2:10" ht="57" customHeight="1">
      <c r="B6" s="1132"/>
      <c r="C6" s="1132"/>
      <c r="D6" s="1132"/>
      <c r="E6" s="1132"/>
      <c r="F6" s="1132"/>
      <c r="G6" s="1132"/>
      <c r="H6" s="1132"/>
      <c r="I6" s="1132"/>
      <c r="J6" s="1132"/>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9" t="s">
        <v>176</v>
      </c>
      <c r="B9" s="1133" t="s">
        <v>649</v>
      </c>
      <c r="C9" s="1126" t="s">
        <v>550</v>
      </c>
      <c r="D9" s="1127" t="s">
        <v>177</v>
      </c>
      <c r="E9" s="1125" t="s">
        <v>191</v>
      </c>
      <c r="F9" s="1125" t="s">
        <v>192</v>
      </c>
      <c r="G9" s="1125" t="s">
        <v>193</v>
      </c>
      <c r="H9" s="1125" t="s">
        <v>194</v>
      </c>
      <c r="I9" s="1125" t="s">
        <v>63</v>
      </c>
      <c r="J9" s="1125" t="s">
        <v>195</v>
      </c>
    </row>
    <row r="10" spans="1:10" s="567" customFormat="1" ht="92.25" customHeight="1">
      <c r="A10" s="1129"/>
      <c r="B10" s="1133"/>
      <c r="C10" s="1126"/>
      <c r="D10" s="1127"/>
      <c r="E10" s="1125"/>
      <c r="F10" s="1125"/>
      <c r="G10" s="1125"/>
      <c r="H10" s="1125"/>
      <c r="I10" s="1125"/>
      <c r="J10" s="1125"/>
    </row>
    <row r="11" spans="1:10" s="579" customFormat="1" ht="18" customHeight="1">
      <c r="A11" s="981" t="s">
        <v>42</v>
      </c>
      <c r="B11" s="981" t="s">
        <v>43</v>
      </c>
      <c r="C11" s="981" t="s">
        <v>339</v>
      </c>
      <c r="D11" s="982">
        <v>4</v>
      </c>
      <c r="E11" s="982">
        <v>5</v>
      </c>
      <c r="F11" s="982">
        <v>6</v>
      </c>
      <c r="G11" s="982">
        <v>7</v>
      </c>
      <c r="H11" s="982">
        <v>8</v>
      </c>
      <c r="I11" s="982">
        <v>9</v>
      </c>
      <c r="J11" s="982">
        <v>10</v>
      </c>
    </row>
    <row r="12" spans="1:10" s="647" customFormat="1" ht="41.25" customHeight="1">
      <c r="A12" s="628" t="s">
        <v>563</v>
      </c>
      <c r="B12" s="628"/>
      <c r="C12" s="628"/>
      <c r="D12" s="629" t="s">
        <v>867</v>
      </c>
      <c r="E12" s="670"/>
      <c r="F12" s="811">
        <f>F13</f>
        <v>0</v>
      </c>
      <c r="G12" s="811">
        <f>G13</f>
        <v>0</v>
      </c>
      <c r="H12" s="811"/>
      <c r="I12" s="649">
        <f>I13</f>
        <v>35595032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35595032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3"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16029346</v>
      </c>
      <c r="J20" s="460"/>
    </row>
    <row r="21" spans="1:10" s="458" customFormat="1" ht="45.75" customHeight="1">
      <c r="A21" s="297" t="s">
        <v>480</v>
      </c>
      <c r="B21" s="298" t="s">
        <v>300</v>
      </c>
      <c r="C21" s="298" t="s">
        <v>404</v>
      </c>
      <c r="D21" s="306" t="s">
        <v>488</v>
      </c>
      <c r="E21" s="455" t="s">
        <v>44</v>
      </c>
      <c r="F21" s="456"/>
      <c r="G21" s="456"/>
      <c r="H21" s="456"/>
      <c r="I21" s="780">
        <v>4962500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5173184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29" customHeight="1">
      <c r="A40" s="297" t="s">
        <v>581</v>
      </c>
      <c r="B40" s="316" t="s">
        <v>279</v>
      </c>
      <c r="C40" s="322" t="s">
        <v>407</v>
      </c>
      <c r="D40" s="306" t="s">
        <v>280</v>
      </c>
      <c r="E40" s="455" t="s">
        <v>850</v>
      </c>
      <c r="F40" s="570"/>
      <c r="G40" s="570"/>
      <c r="H40" s="570"/>
      <c r="I40" s="570">
        <v>2800000</v>
      </c>
      <c r="J40" s="570"/>
    </row>
    <row r="41" spans="1:10" s="573" customFormat="1" ht="82.5" customHeight="1">
      <c r="A41" s="297" t="s">
        <v>581</v>
      </c>
      <c r="B41" s="316" t="s">
        <v>279</v>
      </c>
      <c r="C41" s="322" t="s">
        <v>407</v>
      </c>
      <c r="D41" s="306" t="s">
        <v>280</v>
      </c>
      <c r="E41" s="869"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11792000</v>
      </c>
      <c r="J42" s="570"/>
    </row>
    <row r="43" spans="1:10" s="573" customFormat="1" ht="48.75" customHeight="1">
      <c r="A43" s="415" t="s">
        <v>728</v>
      </c>
      <c r="B43" s="415" t="s">
        <v>729</v>
      </c>
      <c r="C43" s="415" t="s">
        <v>249</v>
      </c>
      <c r="D43" s="498" t="s">
        <v>740</v>
      </c>
      <c r="E43" s="455" t="s">
        <v>44</v>
      </c>
      <c r="F43" s="570"/>
      <c r="G43" s="570"/>
      <c r="H43" s="570"/>
      <c r="I43" s="570">
        <v>11792000</v>
      </c>
      <c r="J43" s="570"/>
    </row>
    <row r="44" spans="1:10" s="672" customFormat="1" ht="70.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886</v>
      </c>
      <c r="B52" s="317" t="s">
        <v>885</v>
      </c>
      <c r="C52" s="317" t="s">
        <v>513</v>
      </c>
      <c r="D52" s="377" t="s">
        <v>889</v>
      </c>
      <c r="E52" s="455" t="s">
        <v>44</v>
      </c>
      <c r="F52" s="570"/>
      <c r="G52" s="570"/>
      <c r="H52" s="570"/>
      <c r="I52" s="570"/>
      <c r="J52" s="570"/>
    </row>
    <row r="53" spans="1:10" s="573" customFormat="1" ht="118.5" customHeight="1" hidden="1">
      <c r="A53" s="317" t="s">
        <v>887</v>
      </c>
      <c r="B53" s="317" t="s">
        <v>888</v>
      </c>
      <c r="C53" s="317" t="s">
        <v>513</v>
      </c>
      <c r="D53" s="377" t="s">
        <v>890</v>
      </c>
      <c r="E53" s="455" t="s">
        <v>44</v>
      </c>
      <c r="F53" s="570"/>
      <c r="G53" s="570"/>
      <c r="H53" s="570"/>
      <c r="I53" s="970"/>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6" t="s">
        <v>490</v>
      </c>
      <c r="E55" s="455"/>
      <c r="F55" s="570"/>
      <c r="G55" s="570"/>
      <c r="H55" s="570"/>
      <c r="I55" s="785">
        <f>I56+I58+I59+I57</f>
        <v>1828159</v>
      </c>
      <c r="J55" s="570"/>
    </row>
    <row r="56" spans="1:10" s="573" customFormat="1" ht="168" customHeight="1">
      <c r="A56" s="948" t="s">
        <v>853</v>
      </c>
      <c r="B56" s="948" t="s">
        <v>854</v>
      </c>
      <c r="C56" s="948" t="s">
        <v>405</v>
      </c>
      <c r="D56" s="949" t="s">
        <v>855</v>
      </c>
      <c r="E56" s="962" t="s">
        <v>862</v>
      </c>
      <c r="F56" s="950"/>
      <c r="G56" s="950"/>
      <c r="H56" s="950"/>
      <c r="I56" s="950">
        <v>200000</v>
      </c>
      <c r="J56" s="950"/>
    </row>
    <row r="57" spans="1:32" s="916" customFormat="1" ht="104.25" customHeight="1">
      <c r="A57" s="415" t="s">
        <v>853</v>
      </c>
      <c r="B57" s="415" t="s">
        <v>854</v>
      </c>
      <c r="C57" s="415" t="s">
        <v>405</v>
      </c>
      <c r="D57" s="868" t="s">
        <v>855</v>
      </c>
      <c r="E57" s="296" t="s">
        <v>863</v>
      </c>
      <c r="F57" s="570"/>
      <c r="G57" s="570"/>
      <c r="H57" s="570"/>
      <c r="I57" s="570">
        <v>668159</v>
      </c>
      <c r="J57" s="570"/>
      <c r="K57" s="963"/>
      <c r="L57" s="963"/>
      <c r="M57" s="963"/>
      <c r="N57" s="963"/>
      <c r="O57" s="963"/>
      <c r="P57" s="963"/>
      <c r="Q57" s="963"/>
      <c r="R57" s="963"/>
      <c r="S57" s="963"/>
      <c r="T57" s="963"/>
      <c r="U57" s="963"/>
      <c r="V57" s="963"/>
      <c r="W57" s="963"/>
      <c r="X57" s="963"/>
      <c r="Y57" s="963"/>
      <c r="Z57" s="963"/>
      <c r="AA57" s="963"/>
      <c r="AB57" s="963"/>
      <c r="AC57" s="963"/>
      <c r="AD57" s="963"/>
      <c r="AE57" s="963"/>
      <c r="AF57" s="963"/>
    </row>
    <row r="58" spans="1:10" s="573" customFormat="1" ht="198" customHeight="1">
      <c r="A58" s="951" t="s">
        <v>856</v>
      </c>
      <c r="B58" s="951" t="s">
        <v>857</v>
      </c>
      <c r="C58" s="951" t="s">
        <v>366</v>
      </c>
      <c r="D58" s="952" t="s">
        <v>858</v>
      </c>
      <c r="E58" s="953" t="s">
        <v>859</v>
      </c>
      <c r="F58" s="913"/>
      <c r="G58" s="913"/>
      <c r="H58" s="913"/>
      <c r="I58" s="913">
        <v>720000</v>
      </c>
      <c r="J58" s="913"/>
    </row>
    <row r="59" spans="1:10" s="573" customFormat="1" ht="189" customHeight="1">
      <c r="A59" s="415" t="s">
        <v>853</v>
      </c>
      <c r="B59" s="415" t="s">
        <v>854</v>
      </c>
      <c r="C59" s="415" t="s">
        <v>405</v>
      </c>
      <c r="D59" s="868"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5" t="s">
        <v>200</v>
      </c>
      <c r="C66" s="1135"/>
      <c r="D66" s="1135"/>
      <c r="E66" s="1135"/>
      <c r="F66" s="674"/>
      <c r="G66" s="675"/>
      <c r="H66" s="675"/>
      <c r="I66" s="649">
        <f>I12+I44+I60+I64</f>
        <v>38666863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34" t="s">
        <v>394</v>
      </c>
      <c r="B70" s="1134"/>
      <c r="C70" s="1134"/>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A70:C70"/>
    <mergeCell ref="A9:A10"/>
    <mergeCell ref="B9:B10"/>
    <mergeCell ref="C9:C10"/>
    <mergeCell ref="D9:D10"/>
    <mergeCell ref="J9:J10"/>
    <mergeCell ref="B66:E66"/>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5"/>
  <sheetViews>
    <sheetView showZeros="0" zoomScale="60" zoomScaleNormal="60" zoomScaleSheetLayoutView="65" zoomScalePageLayoutView="0" workbookViewId="0" topLeftCell="B33">
      <selection activeCell="AD3" sqref="AD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36" t="s">
        <v>902</v>
      </c>
      <c r="J1" s="1136"/>
      <c r="K1" s="1136"/>
    </row>
    <row r="2" spans="3:11" ht="52.5" customHeight="1">
      <c r="C2" s="93"/>
      <c r="D2" s="1139" t="s">
        <v>813</v>
      </c>
      <c r="E2" s="1139"/>
      <c r="F2" s="1139"/>
      <c r="G2" s="1139"/>
      <c r="H2" s="1139"/>
      <c r="I2" s="1139"/>
      <c r="J2" s="1139"/>
      <c r="K2" s="96"/>
    </row>
    <row r="3" spans="3:11" ht="25.5" customHeight="1">
      <c r="C3" s="1141">
        <v>2553900000</v>
      </c>
      <c r="D3" s="1142"/>
      <c r="E3" s="96"/>
      <c r="F3" s="96"/>
      <c r="G3" s="96"/>
      <c r="H3" s="96"/>
      <c r="I3" s="96"/>
      <c r="J3" s="96"/>
      <c r="K3" s="96"/>
    </row>
    <row r="4" spans="3:23" ht="28.5" customHeight="1">
      <c r="C4" s="1140" t="s">
        <v>329</v>
      </c>
      <c r="D4" s="1140"/>
      <c r="E4" s="1025"/>
      <c r="F4" s="1025"/>
      <c r="G4" s="1025"/>
      <c r="H4" s="1025"/>
      <c r="I4" s="1025"/>
      <c r="J4" s="1025"/>
      <c r="K4" s="99" t="s">
        <v>395</v>
      </c>
      <c r="W4" s="792"/>
    </row>
    <row r="5" spans="1:23" s="496" customFormat="1" ht="92.25" customHeight="1">
      <c r="A5" s="72"/>
      <c r="B5" s="1137" t="s">
        <v>549</v>
      </c>
      <c r="C5" s="1126" t="s">
        <v>540</v>
      </c>
      <c r="D5" s="1126" t="s">
        <v>550</v>
      </c>
      <c r="E5" s="1127" t="s">
        <v>539</v>
      </c>
      <c r="F5" s="1125" t="s">
        <v>541</v>
      </c>
      <c r="G5" s="1125" t="s">
        <v>538</v>
      </c>
      <c r="H5" s="1125" t="s">
        <v>542</v>
      </c>
      <c r="I5" s="1125" t="s">
        <v>102</v>
      </c>
      <c r="J5" s="1125" t="s">
        <v>103</v>
      </c>
      <c r="K5" s="1125"/>
      <c r="L5" s="793"/>
      <c r="M5" s="793"/>
      <c r="N5" s="793"/>
      <c r="O5" s="793"/>
      <c r="P5" s="793"/>
      <c r="Q5" s="793"/>
      <c r="R5" s="793"/>
      <c r="S5" s="793"/>
      <c r="T5" s="793"/>
      <c r="U5" s="793"/>
      <c r="V5" s="793"/>
      <c r="W5" s="793"/>
    </row>
    <row r="6" spans="1:23" s="496" customFormat="1" ht="62.25" customHeight="1">
      <c r="A6" s="72"/>
      <c r="B6" s="1137"/>
      <c r="C6" s="1126"/>
      <c r="D6" s="1126"/>
      <c r="E6" s="1127"/>
      <c r="F6" s="1125"/>
      <c r="G6" s="1125"/>
      <c r="H6" s="1125"/>
      <c r="I6" s="1125"/>
      <c r="J6" s="718" t="s">
        <v>543</v>
      </c>
      <c r="K6" s="812"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84569570.46000001</v>
      </c>
      <c r="I8" s="689">
        <f>I9</f>
        <v>48958720</v>
      </c>
      <c r="J8" s="689">
        <f>J9</f>
        <v>35610850.46</v>
      </c>
      <c r="K8" s="689">
        <f>K9</f>
        <v>35482733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84569570.46000001</v>
      </c>
      <c r="I9" s="689">
        <f>SUM(I10:I56)</f>
        <v>48958720</v>
      </c>
      <c r="J9" s="689">
        <f>SUM(J10:J56)</f>
        <v>35610850.46</v>
      </c>
      <c r="K9" s="689">
        <f>SUM(K10:K56)</f>
        <v>35482733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3"/>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48">
        <f t="shared" si="0"/>
        <v>0</v>
      </c>
      <c r="I14" s="848"/>
      <c r="J14" s="516"/>
      <c r="K14" s="813"/>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49"/>
      <c r="I16" s="849"/>
      <c r="J16" s="516"/>
      <c r="K16" s="813"/>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8270000</v>
      </c>
      <c r="I17" s="515">
        <v>7870000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0">
        <f t="shared" si="0"/>
        <v>0</v>
      </c>
      <c r="I18" s="850"/>
      <c r="J18" s="851"/>
      <c r="K18" s="852"/>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0">
        <f t="shared" si="0"/>
        <v>0</v>
      </c>
      <c r="I19" s="850"/>
      <c r="J19" s="851"/>
      <c r="K19" s="852"/>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0">
        <f t="shared" si="0"/>
        <v>0</v>
      </c>
      <c r="I20" s="850"/>
      <c r="J20" s="851"/>
      <c r="K20" s="852"/>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3"/>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3"/>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3"/>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3"/>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3"/>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3"/>
      <c r="K26" s="813"/>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4">
        <f t="shared" si="0"/>
        <v>0</v>
      </c>
      <c r="I27" s="855"/>
      <c r="J27" s="856"/>
      <c r="K27" s="855"/>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3975700</v>
      </c>
      <c r="I28" s="509">
        <v>3975700</v>
      </c>
      <c r="J28" s="857"/>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7"/>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3"/>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23545566</v>
      </c>
      <c r="I31" s="515">
        <v>9278720</v>
      </c>
      <c r="J31" s="518">
        <v>14266846</v>
      </c>
      <c r="K31" s="509">
        <v>14266846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48">
        <f t="shared" si="0"/>
        <v>0</v>
      </c>
      <c r="I32" s="848"/>
      <c r="J32" s="848"/>
      <c r="K32" s="813"/>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1200000</v>
      </c>
      <c r="I34" s="515">
        <v>1200000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48">
        <f t="shared" si="0"/>
        <v>0</v>
      </c>
      <c r="I35" s="848"/>
      <c r="J35" s="848"/>
      <c r="K35" s="813"/>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48">
        <f t="shared" si="0"/>
        <v>0</v>
      </c>
      <c r="I36" s="848"/>
      <c r="J36" s="848"/>
      <c r="K36" s="813"/>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48">
        <f t="shared" si="0"/>
        <v>0</v>
      </c>
      <c r="I37" s="848"/>
      <c r="J37" s="848"/>
      <c r="K37" s="813"/>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58"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58" t="s">
        <v>834</v>
      </c>
      <c r="G39" s="591" t="s">
        <v>828</v>
      </c>
      <c r="H39" s="515">
        <f t="shared" si="0"/>
        <v>300000</v>
      </c>
      <c r="I39" s="527">
        <v>300000</v>
      </c>
      <c r="J39" s="826"/>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6">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7"/>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3"/>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48">
        <f t="shared" si="0"/>
        <v>0</v>
      </c>
      <c r="I45" s="848"/>
      <c r="J45" s="516"/>
      <c r="K45" s="813"/>
      <c r="L45" s="796"/>
      <c r="M45" s="796"/>
      <c r="N45" s="796"/>
      <c r="O45" s="796"/>
      <c r="P45" s="796"/>
      <c r="Q45" s="796"/>
      <c r="R45" s="796"/>
      <c r="S45" s="796"/>
      <c r="T45" s="796"/>
      <c r="U45" s="796"/>
      <c r="V45" s="796"/>
      <c r="W45" s="796"/>
    </row>
    <row r="46" spans="2:23" s="497" customFormat="1" ht="86.25" customHeight="1" hidden="1">
      <c r="B46" s="472" t="s">
        <v>497</v>
      </c>
      <c r="C46" s="317" t="s">
        <v>498</v>
      </c>
      <c r="D46" s="317" t="s">
        <v>408</v>
      </c>
      <c r="E46" s="319" t="s">
        <v>55</v>
      </c>
      <c r="F46" s="499" t="s">
        <v>208</v>
      </c>
      <c r="G46" s="499" t="s">
        <v>209</v>
      </c>
      <c r="H46" s="515">
        <f t="shared" si="0"/>
        <v>0</v>
      </c>
      <c r="I46" s="515"/>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3"/>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1259880</v>
      </c>
      <c r="I48" s="515">
        <v>1259880</v>
      </c>
      <c r="J48" s="516"/>
      <c r="K48" s="813"/>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3"/>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2887900</v>
      </c>
      <c r="I51" s="515">
        <v>2887900</v>
      </c>
      <c r="J51" s="516"/>
      <c r="K51" s="813"/>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hidden="1">
      <c r="B53" s="415" t="s">
        <v>586</v>
      </c>
      <c r="C53" s="415" t="s">
        <v>229</v>
      </c>
      <c r="D53" s="415" t="s">
        <v>249</v>
      </c>
      <c r="E53" s="498" t="s">
        <v>230</v>
      </c>
      <c r="F53" s="499" t="s">
        <v>231</v>
      </c>
      <c r="G53" s="499" t="s">
        <v>218</v>
      </c>
      <c r="H53" s="515">
        <f t="shared" si="0"/>
        <v>0</v>
      </c>
      <c r="I53" s="515"/>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14430000</v>
      </c>
      <c r="I54" s="515">
        <v>2638000</v>
      </c>
      <c r="J54" s="527">
        <v>11792000</v>
      </c>
      <c r="K54" s="509">
        <v>11792000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10152141</v>
      </c>
      <c r="I57" s="692">
        <f>I58</f>
        <v>7995170</v>
      </c>
      <c r="J57" s="692">
        <f>J58</f>
        <v>2156971</v>
      </c>
      <c r="K57" s="814">
        <f>K58</f>
        <v>2156971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10152141</v>
      </c>
      <c r="I58" s="692">
        <f>SUM(I59:I83)</f>
        <v>7995170</v>
      </c>
      <c r="J58" s="692">
        <f>SUM(J60:J83)</f>
        <v>2156971</v>
      </c>
      <c r="K58" s="692">
        <f>SUM(K60:K83)</f>
        <v>2156971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9728</v>
      </c>
      <c r="I59" s="859">
        <v>9728</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608730</v>
      </c>
      <c r="I60" s="539">
        <v>561732</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0"/>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4"/>
      <c r="E62" s="532"/>
      <c r="F62" s="530"/>
      <c r="G62" s="388"/>
      <c r="H62" s="860"/>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4"/>
      <c r="E63" s="532"/>
      <c r="F63" s="530"/>
      <c r="G63" s="388"/>
      <c r="H63" s="860"/>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4" t="s">
        <v>512</v>
      </c>
      <c r="E64" s="532" t="s">
        <v>157</v>
      </c>
      <c r="F64" s="530" t="s">
        <v>670</v>
      </c>
      <c r="G64" s="530" t="s">
        <v>634</v>
      </c>
      <c r="H64" s="860">
        <f aca="true" t="shared" si="1" ref="H64:H83">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4" t="s">
        <v>512</v>
      </c>
      <c r="E65" s="532" t="s">
        <v>157</v>
      </c>
      <c r="F65" s="530" t="s">
        <v>363</v>
      </c>
      <c r="G65" s="388" t="s">
        <v>202</v>
      </c>
      <c r="H65" s="860">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5" t="s">
        <v>512</v>
      </c>
      <c r="E66" s="319" t="s">
        <v>757</v>
      </c>
      <c r="F66" s="506" t="s">
        <v>239</v>
      </c>
      <c r="G66" s="499" t="s">
        <v>741</v>
      </c>
      <c r="H66" s="537">
        <f aca="true" t="shared" si="2" ref="H66:H72">I66+J66</f>
        <v>5775273</v>
      </c>
      <c r="I66" s="513">
        <v>4986759</v>
      </c>
      <c r="J66" s="513">
        <v>788514</v>
      </c>
      <c r="K66" s="513">
        <v>788514</v>
      </c>
      <c r="L66" s="803"/>
      <c r="M66" s="803"/>
      <c r="N66" s="803"/>
      <c r="O66" s="803"/>
      <c r="P66" s="803"/>
      <c r="Q66" s="803"/>
      <c r="R66" s="803"/>
      <c r="S66" s="803"/>
      <c r="T66" s="803"/>
      <c r="U66" s="803"/>
      <c r="V66" s="803"/>
      <c r="W66" s="803"/>
    </row>
    <row r="67" spans="2:23" s="531" customFormat="1" ht="78.75" customHeight="1">
      <c r="B67" s="540" t="s">
        <v>138</v>
      </c>
      <c r="C67" s="317" t="s">
        <v>140</v>
      </c>
      <c r="D67" s="845" t="s">
        <v>513</v>
      </c>
      <c r="E67" s="319" t="s">
        <v>742</v>
      </c>
      <c r="F67" s="506" t="s">
        <v>239</v>
      </c>
      <c r="G67" s="499" t="s">
        <v>741</v>
      </c>
      <c r="H67" s="537">
        <f t="shared" si="2"/>
        <v>964694</v>
      </c>
      <c r="I67" s="513">
        <v>907896</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5" t="s">
        <v>513</v>
      </c>
      <c r="E68" s="319" t="s">
        <v>59</v>
      </c>
      <c r="F68" s="506" t="s">
        <v>239</v>
      </c>
      <c r="G68" s="499" t="s">
        <v>741</v>
      </c>
      <c r="H68" s="537">
        <f t="shared" si="2"/>
        <v>12670</v>
      </c>
      <c r="I68" s="513">
        <v>12670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5" t="s">
        <v>513</v>
      </c>
      <c r="E69" s="319" t="s">
        <v>743</v>
      </c>
      <c r="F69" s="506" t="s">
        <v>239</v>
      </c>
      <c r="G69" s="499" t="s">
        <v>741</v>
      </c>
      <c r="H69" s="537">
        <f t="shared" si="2"/>
        <v>128000</v>
      </c>
      <c r="I69" s="513">
        <v>128000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5"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5" t="s">
        <v>513</v>
      </c>
      <c r="E71" s="319" t="s">
        <v>744</v>
      </c>
      <c r="F71" s="506" t="s">
        <v>239</v>
      </c>
      <c r="G71" s="499" t="s">
        <v>741</v>
      </c>
      <c r="H71" s="537">
        <f t="shared" si="2"/>
        <v>43050</v>
      </c>
      <c r="I71" s="513">
        <v>43050</v>
      </c>
      <c r="J71" s="511"/>
      <c r="K71" s="511"/>
      <c r="L71" s="803"/>
      <c r="M71" s="803"/>
      <c r="N71" s="803"/>
      <c r="O71" s="803"/>
      <c r="P71" s="803"/>
      <c r="Q71" s="803"/>
      <c r="R71" s="803"/>
      <c r="S71" s="803"/>
      <c r="T71" s="803"/>
      <c r="U71" s="803"/>
      <c r="V71" s="803"/>
      <c r="W71" s="803"/>
    </row>
    <row r="72" spans="2:23" s="531" customFormat="1" ht="99" customHeight="1">
      <c r="B72" s="540" t="s">
        <v>886</v>
      </c>
      <c r="C72" s="317" t="s">
        <v>885</v>
      </c>
      <c r="D72" s="845" t="s">
        <v>513</v>
      </c>
      <c r="E72" s="377" t="s">
        <v>889</v>
      </c>
      <c r="F72" s="506" t="s">
        <v>239</v>
      </c>
      <c r="G72" s="499" t="s">
        <v>741</v>
      </c>
      <c r="H72" s="537">
        <f t="shared" si="2"/>
        <v>9831</v>
      </c>
      <c r="I72" s="513">
        <v>9831</v>
      </c>
      <c r="J72" s="511"/>
      <c r="K72" s="511"/>
      <c r="L72" s="803"/>
      <c r="M72" s="803"/>
      <c r="N72" s="803"/>
      <c r="O72" s="803"/>
      <c r="P72" s="803"/>
      <c r="Q72" s="803"/>
      <c r="R72" s="803"/>
      <c r="S72" s="803"/>
      <c r="T72" s="803"/>
      <c r="U72" s="803"/>
      <c r="V72" s="803"/>
      <c r="W72" s="803"/>
    </row>
    <row r="73" spans="2:23" s="534" customFormat="1" ht="59.25" customHeight="1">
      <c r="B73" s="317" t="s">
        <v>235</v>
      </c>
      <c r="C73" s="317" t="s">
        <v>232</v>
      </c>
      <c r="D73" s="317" t="s">
        <v>514</v>
      </c>
      <c r="E73" s="377" t="s">
        <v>233</v>
      </c>
      <c r="F73" s="506" t="s">
        <v>599</v>
      </c>
      <c r="G73" s="499" t="s">
        <v>221</v>
      </c>
      <c r="H73" s="537">
        <f t="shared" si="1"/>
        <v>60564</v>
      </c>
      <c r="I73" s="513">
        <v>60564</v>
      </c>
      <c r="J73" s="513"/>
      <c r="K73" s="513"/>
      <c r="L73" s="804"/>
      <c r="M73" s="804"/>
      <c r="N73" s="804"/>
      <c r="O73" s="804"/>
      <c r="P73" s="804"/>
      <c r="Q73" s="804"/>
      <c r="R73" s="804"/>
      <c r="S73" s="804"/>
      <c r="T73" s="804"/>
      <c r="U73" s="804"/>
      <c r="V73" s="804"/>
      <c r="W73" s="804"/>
    </row>
    <row r="74" spans="2:23" s="531" customFormat="1" ht="100.5" customHeight="1" hidden="1">
      <c r="B74" s="535" t="s">
        <v>415</v>
      </c>
      <c r="C74" s="846" t="s">
        <v>11</v>
      </c>
      <c r="D74" s="846" t="s">
        <v>514</v>
      </c>
      <c r="E74" s="520" t="s">
        <v>79</v>
      </c>
      <c r="F74" s="530" t="s">
        <v>7</v>
      </c>
      <c r="G74" s="530" t="s">
        <v>608</v>
      </c>
      <c r="H74" s="860">
        <f t="shared" si="1"/>
        <v>0</v>
      </c>
      <c r="I74" s="511"/>
      <c r="J74" s="511"/>
      <c r="K74" s="511"/>
      <c r="L74" s="803"/>
      <c r="M74" s="803"/>
      <c r="N74" s="803"/>
      <c r="O74" s="803"/>
      <c r="P74" s="803"/>
      <c r="Q74" s="803"/>
      <c r="R74" s="803"/>
      <c r="S74" s="803"/>
      <c r="T74" s="803"/>
      <c r="U74" s="803"/>
      <c r="V74" s="803"/>
      <c r="W74" s="803"/>
    </row>
    <row r="75" spans="2:23" s="534" customFormat="1" ht="81" customHeight="1" hidden="1">
      <c r="B75" s="317" t="s">
        <v>235</v>
      </c>
      <c r="C75" s="317" t="s">
        <v>232</v>
      </c>
      <c r="D75" s="317" t="s">
        <v>514</v>
      </c>
      <c r="E75" s="377" t="s">
        <v>233</v>
      </c>
      <c r="F75" s="536" t="s">
        <v>668</v>
      </c>
      <c r="G75" s="536" t="s">
        <v>212</v>
      </c>
      <c r="H75" s="537">
        <f t="shared" si="1"/>
        <v>0</v>
      </c>
      <c r="I75" s="513"/>
      <c r="J75" s="513"/>
      <c r="K75" s="513"/>
      <c r="L75" s="804"/>
      <c r="M75" s="804"/>
      <c r="N75" s="804"/>
      <c r="O75" s="804"/>
      <c r="P75" s="804"/>
      <c r="Q75" s="804"/>
      <c r="R75" s="804"/>
      <c r="S75" s="804"/>
      <c r="T75" s="804"/>
      <c r="U75" s="804"/>
      <c r="V75" s="804"/>
      <c r="W75" s="804"/>
    </row>
    <row r="76" spans="2:23" s="531" customFormat="1" ht="79.5" customHeight="1" hidden="1">
      <c r="B76" s="599"/>
      <c r="C76" s="538"/>
      <c r="D76" s="538"/>
      <c r="E76" s="599"/>
      <c r="F76" s="599"/>
      <c r="G76" s="599"/>
      <c r="H76" s="860">
        <f t="shared" si="1"/>
        <v>0</v>
      </c>
      <c r="I76" s="511"/>
      <c r="J76" s="511"/>
      <c r="K76" s="511"/>
      <c r="L76" s="803"/>
      <c r="M76" s="803"/>
      <c r="N76" s="803"/>
      <c r="O76" s="803"/>
      <c r="P76" s="803"/>
      <c r="Q76" s="803"/>
      <c r="R76" s="803"/>
      <c r="S76" s="803"/>
      <c r="T76" s="803"/>
      <c r="U76" s="803"/>
      <c r="V76" s="803"/>
      <c r="W76" s="803"/>
    </row>
    <row r="77" spans="1:24" s="538" customFormat="1" ht="123" customHeight="1" hidden="1">
      <c r="A77" s="588"/>
      <c r="B77" s="472" t="s">
        <v>415</v>
      </c>
      <c r="C77" s="472" t="s">
        <v>11</v>
      </c>
      <c r="D77" s="472" t="s">
        <v>514</v>
      </c>
      <c r="E77" s="451" t="s">
        <v>79</v>
      </c>
      <c r="F77" s="506" t="s">
        <v>239</v>
      </c>
      <c r="G77" s="499" t="s">
        <v>741</v>
      </c>
      <c r="H77" s="537">
        <f t="shared" si="1"/>
        <v>0</v>
      </c>
      <c r="I77" s="513"/>
      <c r="J77" s="511"/>
      <c r="K77" s="511"/>
      <c r="L77" s="802"/>
      <c r="M77" s="802"/>
      <c r="N77" s="802"/>
      <c r="O77" s="802"/>
      <c r="P77" s="802"/>
      <c r="Q77" s="802"/>
      <c r="R77" s="802"/>
      <c r="S77" s="802"/>
      <c r="T77" s="802"/>
      <c r="U77" s="802"/>
      <c r="V77" s="802"/>
      <c r="W77" s="802"/>
      <c r="X77" s="791"/>
    </row>
    <row r="78" spans="2:23" s="534" customFormat="1" ht="72" customHeight="1">
      <c r="B78" s="317" t="s">
        <v>477</v>
      </c>
      <c r="C78" s="317" t="s">
        <v>14</v>
      </c>
      <c r="D78" s="317" t="s">
        <v>515</v>
      </c>
      <c r="E78" s="399" t="s">
        <v>81</v>
      </c>
      <c r="F78" s="506" t="s">
        <v>600</v>
      </c>
      <c r="G78" s="499" t="s">
        <v>222</v>
      </c>
      <c r="H78" s="537">
        <f t="shared" si="1"/>
        <v>355350</v>
      </c>
      <c r="I78" s="539">
        <v>355350</v>
      </c>
      <c r="J78" s="514"/>
      <c r="K78" s="513"/>
      <c r="L78" s="804"/>
      <c r="M78" s="804"/>
      <c r="N78" s="804"/>
      <c r="O78" s="804"/>
      <c r="P78" s="804"/>
      <c r="Q78" s="804"/>
      <c r="R78" s="804"/>
      <c r="S78" s="804"/>
      <c r="T78" s="804"/>
      <c r="U78" s="804"/>
      <c r="V78" s="804"/>
      <c r="W78" s="804"/>
    </row>
    <row r="79" spans="2:23" s="534" customFormat="1" ht="72" customHeight="1">
      <c r="B79" s="317" t="s">
        <v>236</v>
      </c>
      <c r="C79" s="317" t="s">
        <v>237</v>
      </c>
      <c r="D79" s="317" t="s">
        <v>515</v>
      </c>
      <c r="E79" s="399" t="s">
        <v>238</v>
      </c>
      <c r="F79" s="506" t="s">
        <v>600</v>
      </c>
      <c r="G79" s="499" t="s">
        <v>223</v>
      </c>
      <c r="H79" s="537">
        <f t="shared" si="1"/>
        <v>11473</v>
      </c>
      <c r="I79" s="539">
        <v>11473</v>
      </c>
      <c r="J79" s="514"/>
      <c r="K79" s="513"/>
      <c r="L79" s="804"/>
      <c r="M79" s="804"/>
      <c r="N79" s="804"/>
      <c r="O79" s="804"/>
      <c r="P79" s="804"/>
      <c r="Q79" s="804"/>
      <c r="R79" s="804"/>
      <c r="S79" s="804"/>
      <c r="T79" s="804"/>
      <c r="U79" s="804"/>
      <c r="V79" s="804"/>
      <c r="W79" s="804"/>
    </row>
    <row r="80" spans="2:23" s="531" customFormat="1" ht="105" customHeight="1" hidden="1">
      <c r="B80" s="540" t="s">
        <v>479</v>
      </c>
      <c r="C80" s="317" t="s">
        <v>713</v>
      </c>
      <c r="D80" s="317" t="s">
        <v>515</v>
      </c>
      <c r="E80" s="541" t="s">
        <v>85</v>
      </c>
      <c r="F80" s="542" t="s">
        <v>184</v>
      </c>
      <c r="G80" s="388" t="s">
        <v>202</v>
      </c>
      <c r="H80" s="860">
        <f t="shared" si="1"/>
        <v>0</v>
      </c>
      <c r="I80" s="861"/>
      <c r="J80" s="510"/>
      <c r="K80" s="511"/>
      <c r="L80" s="803"/>
      <c r="M80" s="803"/>
      <c r="N80" s="803"/>
      <c r="O80" s="803"/>
      <c r="P80" s="803"/>
      <c r="Q80" s="803"/>
      <c r="R80" s="803"/>
      <c r="S80" s="803"/>
      <c r="T80" s="803"/>
      <c r="U80" s="803"/>
      <c r="V80" s="803"/>
      <c r="W80" s="803"/>
    </row>
    <row r="81" spans="2:23" s="531" customFormat="1" ht="71.25" customHeight="1">
      <c r="B81" s="540" t="s">
        <v>479</v>
      </c>
      <c r="C81" s="317" t="s">
        <v>713</v>
      </c>
      <c r="D81" s="317" t="s">
        <v>515</v>
      </c>
      <c r="E81" s="416" t="s">
        <v>85</v>
      </c>
      <c r="F81" s="506" t="s">
        <v>239</v>
      </c>
      <c r="G81" s="499" t="s">
        <v>741</v>
      </c>
      <c r="H81" s="537">
        <f t="shared" si="1"/>
        <v>497657</v>
      </c>
      <c r="I81" s="539">
        <v>341155</v>
      </c>
      <c r="J81" s="539">
        <v>156502</v>
      </c>
      <c r="K81" s="539">
        <v>156502</v>
      </c>
      <c r="L81" s="803"/>
      <c r="M81" s="803"/>
      <c r="N81" s="803"/>
      <c r="O81" s="803"/>
      <c r="P81" s="803"/>
      <c r="Q81" s="803"/>
      <c r="R81" s="803"/>
      <c r="S81" s="803"/>
      <c r="T81" s="803"/>
      <c r="U81" s="803"/>
      <c r="V81" s="803"/>
      <c r="W81" s="803"/>
    </row>
    <row r="82" spans="2:23" s="531" customFormat="1" ht="73.5" customHeight="1">
      <c r="B82" s="415" t="s">
        <v>853</v>
      </c>
      <c r="C82" s="415" t="s">
        <v>854</v>
      </c>
      <c r="D82" s="415" t="s">
        <v>405</v>
      </c>
      <c r="E82" s="865" t="s">
        <v>855</v>
      </c>
      <c r="F82" s="506" t="s">
        <v>239</v>
      </c>
      <c r="G82" s="499" t="s">
        <v>741</v>
      </c>
      <c r="H82" s="537">
        <f t="shared" si="1"/>
        <v>1108159</v>
      </c>
      <c r="I82" s="539"/>
      <c r="J82" s="539">
        <v>1108159</v>
      </c>
      <c r="K82" s="539">
        <v>1108159</v>
      </c>
      <c r="L82" s="803"/>
      <c r="M82" s="803"/>
      <c r="N82" s="803"/>
      <c r="O82" s="803"/>
      <c r="P82" s="803"/>
      <c r="Q82" s="803"/>
      <c r="R82" s="803"/>
      <c r="S82" s="803"/>
      <c r="T82" s="803"/>
      <c r="U82" s="803"/>
      <c r="V82" s="803"/>
      <c r="W82" s="803"/>
    </row>
    <row r="83" spans="2:23" s="607" customFormat="1" ht="110.25" customHeight="1">
      <c r="B83" s="528" t="s">
        <v>731</v>
      </c>
      <c r="C83" s="317" t="s">
        <v>248</v>
      </c>
      <c r="D83" s="317" t="s">
        <v>249</v>
      </c>
      <c r="E83" s="498" t="s">
        <v>250</v>
      </c>
      <c r="F83" s="499" t="s">
        <v>67</v>
      </c>
      <c r="G83" s="499" t="s">
        <v>739</v>
      </c>
      <c r="H83" s="537">
        <f t="shared" si="1"/>
        <v>497512</v>
      </c>
      <c r="I83" s="539">
        <v>497512</v>
      </c>
      <c r="J83" s="611"/>
      <c r="K83" s="815"/>
      <c r="L83" s="805"/>
      <c r="M83" s="805"/>
      <c r="N83" s="805"/>
      <c r="O83" s="805"/>
      <c r="P83" s="805"/>
      <c r="Q83" s="805"/>
      <c r="R83" s="805"/>
      <c r="S83" s="805"/>
      <c r="T83" s="805"/>
      <c r="U83" s="805"/>
      <c r="V83" s="805"/>
      <c r="W83" s="805"/>
    </row>
    <row r="84" spans="2:23" s="672" customFormat="1" ht="81" customHeight="1">
      <c r="B84" s="634" t="s">
        <v>418</v>
      </c>
      <c r="C84" s="634"/>
      <c r="D84" s="634"/>
      <c r="E84" s="629" t="s">
        <v>881</v>
      </c>
      <c r="F84" s="687"/>
      <c r="G84" s="687"/>
      <c r="H84" s="686">
        <f>I84+J84</f>
        <v>3794637</v>
      </c>
      <c r="I84" s="685">
        <f>I85</f>
        <v>3794637</v>
      </c>
      <c r="J84" s="685">
        <f>J85</f>
        <v>0</v>
      </c>
      <c r="K84" s="685">
        <f>K85</f>
        <v>0</v>
      </c>
      <c r="L84" s="806"/>
      <c r="M84" s="806"/>
      <c r="N84" s="806"/>
      <c r="O84" s="806"/>
      <c r="P84" s="806"/>
      <c r="Q84" s="806"/>
      <c r="R84" s="806"/>
      <c r="S84" s="806"/>
      <c r="T84" s="806"/>
      <c r="U84" s="806"/>
      <c r="V84" s="806"/>
      <c r="W84" s="806"/>
    </row>
    <row r="85" spans="2:23" s="672" customFormat="1" ht="76.5" customHeight="1">
      <c r="B85" s="634" t="s">
        <v>419</v>
      </c>
      <c r="C85" s="631"/>
      <c r="D85" s="631"/>
      <c r="E85" s="629" t="s">
        <v>881</v>
      </c>
      <c r="F85" s="687"/>
      <c r="G85" s="687"/>
      <c r="H85" s="686">
        <f>I85+J85</f>
        <v>3794637</v>
      </c>
      <c r="I85" s="685">
        <f>SUM(I86:I104)</f>
        <v>3794637</v>
      </c>
      <c r="J85" s="685">
        <f>SUM(J86:J104)</f>
        <v>0</v>
      </c>
      <c r="K85" s="685">
        <f>SUM(K86:K104)</f>
        <v>0</v>
      </c>
      <c r="L85" s="806"/>
      <c r="M85" s="806"/>
      <c r="N85" s="806"/>
      <c r="O85" s="806"/>
      <c r="P85" s="806"/>
      <c r="Q85" s="806"/>
      <c r="R85" s="806"/>
      <c r="S85" s="806"/>
      <c r="T85" s="806"/>
      <c r="U85" s="806"/>
      <c r="V85" s="806"/>
      <c r="W85" s="806"/>
    </row>
    <row r="86" spans="2:23" s="610" customFormat="1" ht="80.25" customHeight="1">
      <c r="B86" s="415" t="s">
        <v>420</v>
      </c>
      <c r="C86" s="415" t="s">
        <v>526</v>
      </c>
      <c r="D86" s="415" t="s">
        <v>401</v>
      </c>
      <c r="E86" s="498" t="s">
        <v>171</v>
      </c>
      <c r="F86" s="508" t="s">
        <v>597</v>
      </c>
      <c r="G86" s="499" t="s">
        <v>745</v>
      </c>
      <c r="H86" s="515">
        <f>I86+J86</f>
        <v>10000</v>
      </c>
      <c r="I86" s="509">
        <v>10000</v>
      </c>
      <c r="J86" s="608"/>
      <c r="K86" s="815"/>
      <c r="L86" s="807"/>
      <c r="M86" s="807"/>
      <c r="N86" s="807"/>
      <c r="O86" s="807"/>
      <c r="P86" s="807"/>
      <c r="Q86" s="807"/>
      <c r="R86" s="807"/>
      <c r="S86" s="807"/>
      <c r="T86" s="807"/>
      <c r="U86" s="807"/>
      <c r="V86" s="807"/>
      <c r="W86" s="807"/>
    </row>
    <row r="87" spans="2:23" s="497" customFormat="1" ht="99.75" customHeight="1" hidden="1">
      <c r="B87" s="543"/>
      <c r="C87" s="415"/>
      <c r="D87" s="415"/>
      <c r="E87" s="544"/>
      <c r="F87" s="388"/>
      <c r="G87" s="388"/>
      <c r="H87" s="600"/>
      <c r="I87" s="545"/>
      <c r="J87" s="546"/>
      <c r="K87" s="816"/>
      <c r="L87" s="522"/>
      <c r="M87" s="522"/>
      <c r="N87" s="522"/>
      <c r="O87" s="522"/>
      <c r="P87" s="522"/>
      <c r="Q87" s="522"/>
      <c r="R87" s="522"/>
      <c r="S87" s="522"/>
      <c r="T87" s="522"/>
      <c r="U87" s="522"/>
      <c r="V87" s="522"/>
      <c r="W87" s="522"/>
    </row>
    <row r="88" spans="2:23" s="497" customFormat="1" ht="75" customHeight="1" hidden="1">
      <c r="B88" s="472" t="s">
        <v>438</v>
      </c>
      <c r="C88" s="317" t="s">
        <v>439</v>
      </c>
      <c r="D88" s="317" t="s">
        <v>516</v>
      </c>
      <c r="E88" s="319" t="s">
        <v>440</v>
      </c>
      <c r="F88" s="508" t="s">
        <v>597</v>
      </c>
      <c r="G88" s="499" t="s">
        <v>775</v>
      </c>
      <c r="H88" s="515">
        <f aca="true" t="shared" si="3" ref="H88:H104">I88+J88</f>
        <v>0</v>
      </c>
      <c r="I88" s="509"/>
      <c r="J88" s="547"/>
      <c r="K88" s="513"/>
      <c r="L88" s="522"/>
      <c r="M88" s="522"/>
      <c r="N88" s="522"/>
      <c r="O88" s="522"/>
      <c r="P88" s="522"/>
      <c r="Q88" s="522"/>
      <c r="R88" s="522"/>
      <c r="S88" s="522"/>
      <c r="T88" s="522"/>
      <c r="U88" s="522"/>
      <c r="V88" s="522"/>
      <c r="W88" s="522"/>
    </row>
    <row r="89" spans="2:23" s="497" customFormat="1" ht="68.25" customHeight="1">
      <c r="B89" s="548" t="s">
        <v>441</v>
      </c>
      <c r="C89" s="548" t="s">
        <v>442</v>
      </c>
      <c r="D89" s="548" t="s">
        <v>517</v>
      </c>
      <c r="E89" s="549" t="s">
        <v>251</v>
      </c>
      <c r="F89" s="508" t="s">
        <v>597</v>
      </c>
      <c r="G89" s="499" t="s">
        <v>746</v>
      </c>
      <c r="H89" s="515">
        <f t="shared" si="3"/>
        <v>70000</v>
      </c>
      <c r="I89" s="550">
        <v>70000</v>
      </c>
      <c r="J89" s="550"/>
      <c r="K89" s="513"/>
      <c r="L89" s="522"/>
      <c r="M89" s="522"/>
      <c r="N89" s="522"/>
      <c r="O89" s="522"/>
      <c r="P89" s="522"/>
      <c r="Q89" s="522"/>
      <c r="R89" s="522"/>
      <c r="S89" s="522"/>
      <c r="T89" s="522"/>
      <c r="U89" s="522"/>
      <c r="V89" s="522"/>
      <c r="W89" s="522"/>
    </row>
    <row r="90" spans="2:23" s="497" customFormat="1" ht="99.75" customHeight="1" hidden="1">
      <c r="B90" s="551" t="s">
        <v>441</v>
      </c>
      <c r="C90" s="317" t="s">
        <v>442</v>
      </c>
      <c r="D90" s="317" t="s">
        <v>517</v>
      </c>
      <c r="E90" s="601" t="s">
        <v>434</v>
      </c>
      <c r="F90" s="602"/>
      <c r="G90" s="388" t="s">
        <v>202</v>
      </c>
      <c r="H90" s="600">
        <f t="shared" si="3"/>
        <v>0</v>
      </c>
      <c r="I90" s="603"/>
      <c r="J90" s="603"/>
      <c r="K90" s="816"/>
      <c r="L90" s="522"/>
      <c r="M90" s="522"/>
      <c r="N90" s="522"/>
      <c r="O90" s="522"/>
      <c r="P90" s="522"/>
      <c r="Q90" s="522"/>
      <c r="R90" s="522"/>
      <c r="S90" s="522"/>
      <c r="T90" s="522"/>
      <c r="U90" s="522"/>
      <c r="V90" s="522"/>
      <c r="W90" s="522"/>
    </row>
    <row r="91" spans="2:23" s="497" customFormat="1" ht="69.75" customHeight="1">
      <c r="B91" s="548" t="s">
        <v>443</v>
      </c>
      <c r="C91" s="548" t="s">
        <v>444</v>
      </c>
      <c r="D91" s="548" t="s">
        <v>517</v>
      </c>
      <c r="E91" s="549" t="s">
        <v>435</v>
      </c>
      <c r="F91" s="508" t="s">
        <v>597</v>
      </c>
      <c r="G91" s="499" t="s">
        <v>746</v>
      </c>
      <c r="H91" s="515">
        <f t="shared" si="3"/>
        <v>7000</v>
      </c>
      <c r="I91" s="550">
        <v>7000</v>
      </c>
      <c r="J91" s="550"/>
      <c r="K91" s="513"/>
      <c r="L91" s="522"/>
      <c r="M91" s="522"/>
      <c r="N91" s="522"/>
      <c r="O91" s="522"/>
      <c r="P91" s="522"/>
      <c r="Q91" s="522"/>
      <c r="R91" s="522"/>
      <c r="S91" s="522"/>
      <c r="T91" s="522"/>
      <c r="U91" s="522"/>
      <c r="V91" s="522"/>
      <c r="W91" s="522"/>
    </row>
    <row r="92" spans="2:23" s="497" customFormat="1" ht="75" customHeight="1">
      <c r="B92" s="472" t="s">
        <v>458</v>
      </c>
      <c r="C92" s="317" t="s">
        <v>30</v>
      </c>
      <c r="D92" s="317" t="s">
        <v>517</v>
      </c>
      <c r="E92" s="552" t="s">
        <v>100</v>
      </c>
      <c r="F92" s="508" t="s">
        <v>597</v>
      </c>
      <c r="G92" s="499" t="s">
        <v>746</v>
      </c>
      <c r="H92" s="515">
        <f t="shared" si="3"/>
        <v>121200</v>
      </c>
      <c r="I92" s="509">
        <v>121200</v>
      </c>
      <c r="J92" s="547"/>
      <c r="K92" s="513"/>
      <c r="L92" s="522"/>
      <c r="M92" s="522"/>
      <c r="N92" s="522"/>
      <c r="O92" s="522"/>
      <c r="P92" s="522"/>
      <c r="Q92" s="522"/>
      <c r="R92" s="522"/>
      <c r="S92" s="522"/>
      <c r="T92" s="522"/>
      <c r="U92" s="522"/>
      <c r="V92" s="522"/>
      <c r="W92" s="522"/>
    </row>
    <row r="93" spans="2:23" s="497" customFormat="1" ht="72.75" customHeight="1">
      <c r="B93" s="472" t="s">
        <v>460</v>
      </c>
      <c r="C93" s="317" t="s">
        <v>32</v>
      </c>
      <c r="D93" s="317" t="s">
        <v>516</v>
      </c>
      <c r="E93" s="552" t="s">
        <v>259</v>
      </c>
      <c r="F93" s="508" t="s">
        <v>597</v>
      </c>
      <c r="G93" s="499" t="s">
        <v>746</v>
      </c>
      <c r="H93" s="515">
        <f t="shared" si="3"/>
        <v>270000</v>
      </c>
      <c r="I93" s="509">
        <v>270000</v>
      </c>
      <c r="J93" s="547"/>
      <c r="K93" s="513"/>
      <c r="L93" s="522"/>
      <c r="M93" s="522"/>
      <c r="N93" s="522"/>
      <c r="O93" s="522"/>
      <c r="P93" s="522"/>
      <c r="Q93" s="522"/>
      <c r="R93" s="522"/>
      <c r="S93" s="522"/>
      <c r="T93" s="522"/>
      <c r="U93" s="522"/>
      <c r="V93" s="522"/>
      <c r="W93" s="522"/>
    </row>
    <row r="94" spans="2:23" s="497" customFormat="1" ht="71.25" customHeight="1" hidden="1">
      <c r="B94" s="415" t="s">
        <v>631</v>
      </c>
      <c r="C94" s="415" t="s">
        <v>632</v>
      </c>
      <c r="D94" s="415" t="s">
        <v>514</v>
      </c>
      <c r="E94" s="604" t="s">
        <v>633</v>
      </c>
      <c r="F94" s="508" t="s">
        <v>597</v>
      </c>
      <c r="G94" s="499" t="s">
        <v>746</v>
      </c>
      <c r="H94" s="515">
        <f t="shared" si="3"/>
        <v>0</v>
      </c>
      <c r="I94" s="509"/>
      <c r="J94" s="547"/>
      <c r="K94" s="513"/>
      <c r="L94" s="522"/>
      <c r="M94" s="522"/>
      <c r="N94" s="522"/>
      <c r="O94" s="522"/>
      <c r="P94" s="522"/>
      <c r="Q94" s="522"/>
      <c r="R94" s="522"/>
      <c r="S94" s="522"/>
      <c r="T94" s="522"/>
      <c r="U94" s="522"/>
      <c r="V94" s="522"/>
      <c r="W94" s="522"/>
    </row>
    <row r="95" spans="2:23" s="497" customFormat="1" ht="138.75" customHeight="1" hidden="1">
      <c r="B95" s="551" t="s">
        <v>661</v>
      </c>
      <c r="C95" s="317" t="s">
        <v>645</v>
      </c>
      <c r="D95" s="317" t="s">
        <v>646</v>
      </c>
      <c r="E95" s="553" t="s">
        <v>647</v>
      </c>
      <c r="F95" s="388" t="s">
        <v>662</v>
      </c>
      <c r="G95" s="388" t="s">
        <v>627</v>
      </c>
      <c r="H95" s="600">
        <f t="shared" si="3"/>
        <v>0</v>
      </c>
      <c r="I95" s="545"/>
      <c r="J95" s="546"/>
      <c r="K95" s="816"/>
      <c r="L95" s="522"/>
      <c r="M95" s="522"/>
      <c r="N95" s="522"/>
      <c r="O95" s="522"/>
      <c r="P95" s="522"/>
      <c r="Q95" s="522"/>
      <c r="R95" s="522"/>
      <c r="S95" s="522"/>
      <c r="T95" s="522"/>
      <c r="U95" s="522"/>
      <c r="V95" s="522"/>
      <c r="W95" s="522"/>
    </row>
    <row r="96" spans="2:23" s="497" customFormat="1" ht="155.25" customHeight="1">
      <c r="B96" s="472" t="s">
        <v>466</v>
      </c>
      <c r="C96" s="317" t="s">
        <v>12</v>
      </c>
      <c r="D96" s="507">
        <v>1010</v>
      </c>
      <c r="E96" s="319" t="s">
        <v>465</v>
      </c>
      <c r="F96" s="508" t="s">
        <v>597</v>
      </c>
      <c r="G96" s="499" t="s">
        <v>746</v>
      </c>
      <c r="H96" s="515">
        <f t="shared" si="3"/>
        <v>1130000</v>
      </c>
      <c r="I96" s="509">
        <v>1130000</v>
      </c>
      <c r="J96" s="547"/>
      <c r="K96" s="513"/>
      <c r="L96" s="522"/>
      <c r="M96" s="522"/>
      <c r="N96" s="522"/>
      <c r="O96" s="522"/>
      <c r="P96" s="522"/>
      <c r="Q96" s="522"/>
      <c r="R96" s="522"/>
      <c r="S96" s="522"/>
      <c r="T96" s="522"/>
      <c r="U96" s="522"/>
      <c r="V96" s="522"/>
      <c r="W96" s="522"/>
    </row>
    <row r="97" spans="2:23" s="497" customFormat="1" ht="92.25" customHeight="1">
      <c r="B97" s="472" t="s">
        <v>272</v>
      </c>
      <c r="C97" s="317" t="s">
        <v>416</v>
      </c>
      <c r="D97" s="507">
        <v>1070</v>
      </c>
      <c r="E97" s="319" t="s">
        <v>821</v>
      </c>
      <c r="F97" s="508" t="s">
        <v>597</v>
      </c>
      <c r="G97" s="499" t="s">
        <v>746</v>
      </c>
      <c r="H97" s="515">
        <f t="shared" si="3"/>
        <v>1250000</v>
      </c>
      <c r="I97" s="509">
        <v>1250000</v>
      </c>
      <c r="J97" s="547"/>
      <c r="K97" s="513"/>
      <c r="L97" s="522"/>
      <c r="M97" s="522"/>
      <c r="N97" s="522"/>
      <c r="O97" s="522"/>
      <c r="P97" s="522"/>
      <c r="Q97" s="522"/>
      <c r="R97" s="522"/>
      <c r="S97" s="522"/>
      <c r="T97" s="522"/>
      <c r="U97" s="522"/>
      <c r="V97" s="522"/>
      <c r="W97" s="522"/>
    </row>
    <row r="98" spans="2:23" s="497" customFormat="1" ht="65.25" customHeight="1">
      <c r="B98" s="415" t="s">
        <v>468</v>
      </c>
      <c r="C98" s="415" t="s">
        <v>462</v>
      </c>
      <c r="D98" s="415" t="s">
        <v>47</v>
      </c>
      <c r="E98" s="498" t="s">
        <v>464</v>
      </c>
      <c r="F98" s="508" t="s">
        <v>597</v>
      </c>
      <c r="G98" s="499" t="s">
        <v>746</v>
      </c>
      <c r="H98" s="515">
        <f t="shared" si="3"/>
        <v>936437</v>
      </c>
      <c r="I98" s="605">
        <v>936437</v>
      </c>
      <c r="J98" s="509"/>
      <c r="K98" s="513"/>
      <c r="L98" s="522"/>
      <c r="M98" s="522"/>
      <c r="N98" s="522"/>
      <c r="O98" s="522"/>
      <c r="P98" s="522"/>
      <c r="Q98" s="522"/>
      <c r="R98" s="522"/>
      <c r="S98" s="522"/>
      <c r="T98" s="522"/>
      <c r="U98" s="522"/>
      <c r="V98" s="522"/>
      <c r="W98" s="522"/>
    </row>
    <row r="99" spans="2:23" s="106" customFormat="1" ht="125.25" customHeight="1" hidden="1">
      <c r="B99" s="69" t="s">
        <v>468</v>
      </c>
      <c r="C99" s="286" t="s">
        <v>462</v>
      </c>
      <c r="D99" s="286" t="s">
        <v>47</v>
      </c>
      <c r="E99" s="121" t="s">
        <v>464</v>
      </c>
      <c r="F99" s="209" t="s">
        <v>186</v>
      </c>
      <c r="G99" s="136" t="s">
        <v>182</v>
      </c>
      <c r="H99" s="606">
        <f t="shared" si="3"/>
        <v>0</v>
      </c>
      <c r="I99" s="123"/>
      <c r="J99" s="103"/>
      <c r="K99" s="817"/>
      <c r="L99" s="172"/>
      <c r="M99" s="172"/>
      <c r="N99" s="172"/>
      <c r="O99" s="172"/>
      <c r="P99" s="172"/>
      <c r="Q99" s="172"/>
      <c r="R99" s="172"/>
      <c r="S99" s="172"/>
      <c r="T99" s="172"/>
      <c r="U99" s="172"/>
      <c r="V99" s="172"/>
      <c r="W99" s="172"/>
    </row>
    <row r="100" spans="1:11" ht="147" customHeight="1" hidden="1">
      <c r="A100" s="95"/>
      <c r="B100" s="69" t="s">
        <v>468</v>
      </c>
      <c r="C100" s="286" t="s">
        <v>462</v>
      </c>
      <c r="D100" s="286" t="s">
        <v>47</v>
      </c>
      <c r="E100" s="121" t="s">
        <v>464</v>
      </c>
      <c r="F100" s="209" t="s">
        <v>186</v>
      </c>
      <c r="G100" s="136" t="s">
        <v>182</v>
      </c>
      <c r="H100" s="606">
        <f t="shared" si="3"/>
        <v>0</v>
      </c>
      <c r="I100" s="107"/>
      <c r="J100" s="107"/>
      <c r="K100" s="817"/>
    </row>
    <row r="101" spans="1:11" ht="75" customHeight="1" hidden="1">
      <c r="A101" s="95"/>
      <c r="B101" s="69" t="s">
        <v>468</v>
      </c>
      <c r="C101" s="286" t="s">
        <v>462</v>
      </c>
      <c r="D101" s="286" t="s">
        <v>47</v>
      </c>
      <c r="E101" s="121" t="s">
        <v>464</v>
      </c>
      <c r="F101" s="209" t="s">
        <v>186</v>
      </c>
      <c r="G101" s="136" t="s">
        <v>182</v>
      </c>
      <c r="H101" s="606">
        <f t="shared" si="3"/>
        <v>0</v>
      </c>
      <c r="I101" s="107"/>
      <c r="J101" s="107"/>
      <c r="K101" s="817"/>
    </row>
    <row r="102" spans="1:11" ht="75" customHeight="1" hidden="1">
      <c r="A102" s="95"/>
      <c r="B102" s="69" t="s">
        <v>468</v>
      </c>
      <c r="C102" s="286" t="s">
        <v>462</v>
      </c>
      <c r="D102" s="286" t="s">
        <v>47</v>
      </c>
      <c r="E102" s="121" t="s">
        <v>464</v>
      </c>
      <c r="F102" s="209" t="s">
        <v>186</v>
      </c>
      <c r="G102" s="136" t="s">
        <v>182</v>
      </c>
      <c r="H102" s="606">
        <f t="shared" si="3"/>
        <v>0</v>
      </c>
      <c r="I102" s="107"/>
      <c r="J102" s="107"/>
      <c r="K102" s="817"/>
    </row>
    <row r="103" spans="1:11" ht="75" customHeight="1" hidden="1">
      <c r="A103" s="95"/>
      <c r="B103" s="97"/>
      <c r="C103" s="847"/>
      <c r="D103" s="847"/>
      <c r="E103" s="97"/>
      <c r="F103" s="97"/>
      <c r="G103" s="97"/>
      <c r="H103" s="606">
        <f t="shared" si="3"/>
        <v>0</v>
      </c>
      <c r="I103" s="107"/>
      <c r="J103" s="107"/>
      <c r="K103" s="817"/>
    </row>
    <row r="104" spans="1:11" ht="87" customHeight="1" hidden="1" thickBot="1">
      <c r="A104" s="95"/>
      <c r="B104" s="69" t="s">
        <v>468</v>
      </c>
      <c r="C104" s="286" t="s">
        <v>462</v>
      </c>
      <c r="D104" s="286" t="s">
        <v>47</v>
      </c>
      <c r="E104" s="121" t="s">
        <v>464</v>
      </c>
      <c r="F104" s="209" t="s">
        <v>186</v>
      </c>
      <c r="G104" s="136" t="s">
        <v>182</v>
      </c>
      <c r="H104" s="606">
        <f t="shared" si="3"/>
        <v>0</v>
      </c>
      <c r="I104" s="107"/>
      <c r="J104" s="107"/>
      <c r="K104" s="817"/>
    </row>
    <row r="105" spans="2:23" s="672" customFormat="1" ht="74.25" customHeight="1">
      <c r="B105" s="634" t="s">
        <v>57</v>
      </c>
      <c r="C105" s="634"/>
      <c r="D105" s="634"/>
      <c r="E105" s="629" t="s">
        <v>878</v>
      </c>
      <c r="F105" s="683"/>
      <c r="G105" s="683"/>
      <c r="H105" s="686">
        <f>I105+J105</f>
        <v>1867999</v>
      </c>
      <c r="I105" s="685">
        <f>I106</f>
        <v>1787999</v>
      </c>
      <c r="J105" s="685">
        <f>J106</f>
        <v>80000</v>
      </c>
      <c r="K105" s="685">
        <f>K106</f>
        <v>80000</v>
      </c>
      <c r="L105" s="806"/>
      <c r="M105" s="806"/>
      <c r="N105" s="806"/>
      <c r="O105" s="806"/>
      <c r="P105" s="806"/>
      <c r="Q105" s="806"/>
      <c r="R105" s="806"/>
      <c r="S105" s="806"/>
      <c r="T105" s="806"/>
      <c r="U105" s="806"/>
      <c r="V105" s="806"/>
      <c r="W105" s="806"/>
    </row>
    <row r="106" spans="2:23" s="672" customFormat="1" ht="73.5" customHeight="1">
      <c r="B106" s="634" t="s">
        <v>58</v>
      </c>
      <c r="C106" s="634"/>
      <c r="D106" s="634"/>
      <c r="E106" s="628" t="s">
        <v>879</v>
      </c>
      <c r="F106" s="683"/>
      <c r="G106" s="683"/>
      <c r="H106" s="686">
        <f>I106+J106</f>
        <v>1867999</v>
      </c>
      <c r="I106" s="685">
        <f>I107+I111+I112+I113+I114+I115+I116+I109+I110</f>
        <v>1787999</v>
      </c>
      <c r="J106" s="685">
        <f>J107+J111+J112+J113+J114+J115+J116+J109+J110</f>
        <v>80000</v>
      </c>
      <c r="K106" s="685">
        <f>K107+K111+K112+K113+K114+K115+K116+K109+K110</f>
        <v>80000</v>
      </c>
      <c r="L106" s="806"/>
      <c r="M106" s="806"/>
      <c r="N106" s="806"/>
      <c r="O106" s="806"/>
      <c r="P106" s="806"/>
      <c r="Q106" s="806"/>
      <c r="R106" s="806"/>
      <c r="S106" s="806"/>
      <c r="T106" s="806"/>
      <c r="U106" s="806"/>
      <c r="V106" s="806"/>
      <c r="W106" s="806"/>
    </row>
    <row r="107" spans="2:23" s="534" customFormat="1" ht="66.75" customHeight="1">
      <c r="B107" s="690" t="s">
        <v>162</v>
      </c>
      <c r="C107" s="415" t="s">
        <v>472</v>
      </c>
      <c r="D107" s="317" t="s">
        <v>101</v>
      </c>
      <c r="E107" s="614" t="s">
        <v>474</v>
      </c>
      <c r="F107" s="499" t="s">
        <v>774</v>
      </c>
      <c r="G107" s="499" t="s">
        <v>832</v>
      </c>
      <c r="H107" s="557">
        <f aca="true" t="shared" si="4" ref="H107:H139">I107+J107</f>
        <v>20000</v>
      </c>
      <c r="I107" s="509">
        <v>20000</v>
      </c>
      <c r="J107" s="547"/>
      <c r="K107" s="685"/>
      <c r="L107" s="804"/>
      <c r="M107" s="804"/>
      <c r="N107" s="804"/>
      <c r="O107" s="804"/>
      <c r="P107" s="804"/>
      <c r="Q107" s="804"/>
      <c r="R107" s="804"/>
      <c r="S107" s="804"/>
      <c r="T107" s="804"/>
      <c r="U107" s="804"/>
      <c r="V107" s="804"/>
      <c r="W107" s="804"/>
    </row>
    <row r="108" spans="2:23" s="531" customFormat="1" ht="72.75" customHeight="1" hidden="1">
      <c r="B108" s="554"/>
      <c r="C108" s="502"/>
      <c r="D108" s="502"/>
      <c r="E108" s="555"/>
      <c r="F108" s="530"/>
      <c r="G108" s="427"/>
      <c r="H108" s="862"/>
      <c r="I108" s="863"/>
      <c r="J108" s="863"/>
      <c r="K108" s="863"/>
      <c r="L108" s="803"/>
      <c r="M108" s="803"/>
      <c r="N108" s="803"/>
      <c r="O108" s="803"/>
      <c r="P108" s="803"/>
      <c r="Q108" s="803"/>
      <c r="R108" s="803"/>
      <c r="S108" s="803"/>
      <c r="T108" s="803"/>
      <c r="U108" s="803"/>
      <c r="V108" s="803"/>
      <c r="W108" s="803"/>
    </row>
    <row r="109" spans="2:23" s="531" customFormat="1" ht="72.75" customHeight="1">
      <c r="B109" s="613">
        <v>1014030</v>
      </c>
      <c r="C109" s="317" t="s">
        <v>35</v>
      </c>
      <c r="D109" s="317" t="s">
        <v>520</v>
      </c>
      <c r="E109" s="379" t="s">
        <v>469</v>
      </c>
      <c r="F109" s="499" t="s">
        <v>774</v>
      </c>
      <c r="G109" s="499" t="s">
        <v>832</v>
      </c>
      <c r="H109" s="557">
        <f t="shared" si="4"/>
        <v>30000</v>
      </c>
      <c r="I109" s="509">
        <v>30000</v>
      </c>
      <c r="J109" s="863"/>
      <c r="K109" s="863"/>
      <c r="L109" s="803"/>
      <c r="M109" s="803"/>
      <c r="N109" s="803"/>
      <c r="O109" s="803"/>
      <c r="P109" s="803"/>
      <c r="Q109" s="803"/>
      <c r="R109" s="803"/>
      <c r="S109" s="803"/>
      <c r="T109" s="803"/>
      <c r="U109" s="803"/>
      <c r="V109" s="803"/>
      <c r="W109" s="803"/>
    </row>
    <row r="110" spans="2:23" s="531" customFormat="1" ht="72.75" customHeight="1">
      <c r="B110" s="556" t="s">
        <v>747</v>
      </c>
      <c r="C110" s="317" t="s">
        <v>684</v>
      </c>
      <c r="D110" s="317" t="s">
        <v>685</v>
      </c>
      <c r="E110" s="379" t="s">
        <v>686</v>
      </c>
      <c r="F110" s="499" t="s">
        <v>774</v>
      </c>
      <c r="G110" s="499" t="s">
        <v>832</v>
      </c>
      <c r="H110" s="557">
        <f t="shared" si="4"/>
        <v>200000</v>
      </c>
      <c r="I110" s="509">
        <v>200000</v>
      </c>
      <c r="J110" s="863"/>
      <c r="K110" s="863"/>
      <c r="L110" s="803"/>
      <c r="M110" s="803"/>
      <c r="N110" s="803"/>
      <c r="O110" s="803"/>
      <c r="P110" s="803"/>
      <c r="Q110" s="803"/>
      <c r="R110" s="803"/>
      <c r="S110" s="803"/>
      <c r="T110" s="803"/>
      <c r="U110" s="803"/>
      <c r="V110" s="803"/>
      <c r="W110" s="803"/>
    </row>
    <row r="111" spans="2:23" s="531" customFormat="1" ht="72.75" customHeight="1">
      <c r="B111" s="613">
        <v>1014081</v>
      </c>
      <c r="C111" s="415" t="s">
        <v>472</v>
      </c>
      <c r="D111" s="317" t="s">
        <v>101</v>
      </c>
      <c r="E111" s="614" t="s">
        <v>474</v>
      </c>
      <c r="F111" s="536" t="s">
        <v>601</v>
      </c>
      <c r="G111" s="499" t="s">
        <v>770</v>
      </c>
      <c r="H111" s="557">
        <f t="shared" si="4"/>
        <v>15610</v>
      </c>
      <c r="I111" s="509">
        <v>15610</v>
      </c>
      <c r="J111" s="509"/>
      <c r="K111" s="509"/>
      <c r="L111" s="803"/>
      <c r="M111" s="803"/>
      <c r="N111" s="803"/>
      <c r="O111" s="803"/>
      <c r="P111" s="803"/>
      <c r="Q111" s="803"/>
      <c r="R111" s="803"/>
      <c r="S111" s="803"/>
      <c r="T111" s="803"/>
      <c r="U111" s="803"/>
      <c r="V111" s="803"/>
      <c r="W111" s="803"/>
    </row>
    <row r="112" spans="2:23" s="531" customFormat="1" ht="72.75" customHeight="1">
      <c r="B112" s="613">
        <v>1011080</v>
      </c>
      <c r="C112" s="317" t="s">
        <v>136</v>
      </c>
      <c r="D112" s="317" t="s">
        <v>521</v>
      </c>
      <c r="E112" s="379" t="s">
        <v>748</v>
      </c>
      <c r="F112" s="536" t="s">
        <v>601</v>
      </c>
      <c r="G112" s="499" t="s">
        <v>771</v>
      </c>
      <c r="H112" s="557">
        <f t="shared" si="4"/>
        <v>42999</v>
      </c>
      <c r="I112" s="509">
        <v>42999</v>
      </c>
      <c r="J112" s="509"/>
      <c r="K112" s="509"/>
      <c r="L112" s="803"/>
      <c r="M112" s="803"/>
      <c r="N112" s="803"/>
      <c r="O112" s="803"/>
      <c r="P112" s="803"/>
      <c r="Q112" s="803"/>
      <c r="R112" s="803"/>
      <c r="S112" s="803"/>
      <c r="T112" s="803"/>
      <c r="U112" s="803"/>
      <c r="V112" s="803"/>
      <c r="W112" s="803"/>
    </row>
    <row r="113" spans="2:23" s="531" customFormat="1" ht="72.75" customHeight="1">
      <c r="B113" s="613">
        <v>1014030</v>
      </c>
      <c r="C113" s="317" t="s">
        <v>35</v>
      </c>
      <c r="D113" s="317" t="s">
        <v>520</v>
      </c>
      <c r="E113" s="379" t="s">
        <v>469</v>
      </c>
      <c r="F113" s="536" t="s">
        <v>601</v>
      </c>
      <c r="G113" s="499" t="s">
        <v>772</v>
      </c>
      <c r="H113" s="557">
        <f t="shared" si="4"/>
        <v>235990</v>
      </c>
      <c r="I113" s="509">
        <v>155990</v>
      </c>
      <c r="J113" s="509">
        <v>80000</v>
      </c>
      <c r="K113" s="509">
        <v>80000</v>
      </c>
      <c r="L113" s="803"/>
      <c r="M113" s="803"/>
      <c r="N113" s="803"/>
      <c r="O113" s="803"/>
      <c r="P113" s="803"/>
      <c r="Q113" s="803"/>
      <c r="R113" s="803"/>
      <c r="S113" s="803"/>
      <c r="T113" s="803"/>
      <c r="U113" s="803"/>
      <c r="V113" s="803"/>
      <c r="W113" s="803"/>
    </row>
    <row r="114" spans="2:23" s="529" customFormat="1" ht="80.25" customHeight="1">
      <c r="B114" s="556" t="s">
        <v>747</v>
      </c>
      <c r="C114" s="317" t="s">
        <v>684</v>
      </c>
      <c r="D114" s="317" t="s">
        <v>685</v>
      </c>
      <c r="E114" s="379" t="s">
        <v>686</v>
      </c>
      <c r="F114" s="536" t="s">
        <v>601</v>
      </c>
      <c r="G114" s="499" t="s">
        <v>772</v>
      </c>
      <c r="H114" s="557">
        <f t="shared" si="4"/>
        <v>1018400</v>
      </c>
      <c r="I114" s="509">
        <v>1018400</v>
      </c>
      <c r="J114" s="509"/>
      <c r="K114" s="509"/>
      <c r="L114" s="802"/>
      <c r="M114" s="802"/>
      <c r="N114" s="802"/>
      <c r="O114" s="802"/>
      <c r="P114" s="802"/>
      <c r="Q114" s="802"/>
      <c r="R114" s="802"/>
      <c r="S114" s="802"/>
      <c r="T114" s="802"/>
      <c r="U114" s="802"/>
      <c r="V114" s="802"/>
      <c r="W114" s="802"/>
    </row>
    <row r="115" spans="2:23" s="529" customFormat="1" ht="144" customHeight="1">
      <c r="B115" s="378">
        <v>1014082</v>
      </c>
      <c r="C115" s="317" t="s">
        <v>473</v>
      </c>
      <c r="D115" s="317" t="s">
        <v>101</v>
      </c>
      <c r="E115" s="379" t="s">
        <v>475</v>
      </c>
      <c r="F115" s="499" t="s">
        <v>68</v>
      </c>
      <c r="G115" s="499" t="s">
        <v>224</v>
      </c>
      <c r="H115" s="557">
        <f t="shared" si="4"/>
        <v>250000</v>
      </c>
      <c r="I115" s="558">
        <v>250000</v>
      </c>
      <c r="J115" s="559"/>
      <c r="K115" s="511"/>
      <c r="L115" s="802"/>
      <c r="M115" s="802"/>
      <c r="N115" s="802"/>
      <c r="O115" s="802"/>
      <c r="P115" s="802"/>
      <c r="Q115" s="802"/>
      <c r="R115" s="802"/>
      <c r="S115" s="802"/>
      <c r="T115" s="802"/>
      <c r="U115" s="802"/>
      <c r="V115" s="802"/>
      <c r="W115" s="802"/>
    </row>
    <row r="116" spans="2:23" s="534" customFormat="1" ht="63" customHeight="1">
      <c r="B116" s="378">
        <v>1014082</v>
      </c>
      <c r="C116" s="317" t="s">
        <v>473</v>
      </c>
      <c r="D116" s="317" t="s">
        <v>101</v>
      </c>
      <c r="E116" s="379" t="s">
        <v>475</v>
      </c>
      <c r="F116" s="508" t="s">
        <v>602</v>
      </c>
      <c r="G116" s="499" t="s">
        <v>773</v>
      </c>
      <c r="H116" s="557">
        <f t="shared" si="4"/>
        <v>55000</v>
      </c>
      <c r="I116" s="558">
        <v>55000</v>
      </c>
      <c r="J116" s="550"/>
      <c r="K116" s="513"/>
      <c r="L116" s="804"/>
      <c r="M116" s="804"/>
      <c r="N116" s="804"/>
      <c r="O116" s="804"/>
      <c r="P116" s="804"/>
      <c r="Q116" s="804"/>
      <c r="R116" s="804"/>
      <c r="S116" s="804"/>
      <c r="T116" s="804"/>
      <c r="U116" s="804"/>
      <c r="V116" s="804"/>
      <c r="W116" s="804"/>
    </row>
    <row r="117" spans="2:23" s="672" customFormat="1" ht="62.25" customHeight="1">
      <c r="B117" s="634" t="s">
        <v>422</v>
      </c>
      <c r="C117" s="634"/>
      <c r="D117" s="634"/>
      <c r="E117" s="629" t="s">
        <v>880</v>
      </c>
      <c r="F117" s="683"/>
      <c r="G117" s="683"/>
      <c r="H117" s="684">
        <f t="shared" si="4"/>
        <v>6710000</v>
      </c>
      <c r="I117" s="685">
        <f>I118</f>
        <v>6670000</v>
      </c>
      <c r="J117" s="685">
        <f>J118</f>
        <v>40000</v>
      </c>
      <c r="K117" s="685">
        <f>K118</f>
        <v>40000</v>
      </c>
      <c r="L117" s="806"/>
      <c r="M117" s="806"/>
      <c r="N117" s="806"/>
      <c r="O117" s="806"/>
      <c r="P117" s="806"/>
      <c r="Q117" s="806"/>
      <c r="R117" s="806"/>
      <c r="S117" s="806"/>
      <c r="T117" s="806"/>
      <c r="U117" s="806"/>
      <c r="V117" s="806"/>
      <c r="W117" s="806"/>
    </row>
    <row r="118" spans="2:23" s="672" customFormat="1" ht="69.75" customHeight="1">
      <c r="B118" s="634" t="s">
        <v>423</v>
      </c>
      <c r="C118" s="634"/>
      <c r="D118" s="634"/>
      <c r="E118" s="628" t="s">
        <v>872</v>
      </c>
      <c r="F118" s="683"/>
      <c r="G118" s="683"/>
      <c r="H118" s="684">
        <f t="shared" si="4"/>
        <v>6710000</v>
      </c>
      <c r="I118" s="685">
        <f>I119+I125+I126+I127+I129+I130+I128+I131+I132+I134+I137+I133+I135+I136+I138</f>
        <v>6670000</v>
      </c>
      <c r="J118" s="685">
        <f>J119+J125+J126+J127+J129+J130+J128+J131+J132+J134+J137+J133+J135+J136+J138</f>
        <v>40000</v>
      </c>
      <c r="K118" s="685">
        <f>K119+K125+K126+K127+K129+K130+K128+K131+K132+K134+K137+K133+K135+K136+K138</f>
        <v>40000</v>
      </c>
      <c r="L118" s="806"/>
      <c r="M118" s="806"/>
      <c r="N118" s="806"/>
      <c r="O118" s="806"/>
      <c r="P118" s="806"/>
      <c r="Q118" s="806"/>
      <c r="R118" s="806"/>
      <c r="S118" s="806"/>
      <c r="T118" s="806"/>
      <c r="U118" s="806"/>
      <c r="V118" s="806"/>
      <c r="W118" s="806"/>
    </row>
    <row r="119" spans="2:23" s="607" customFormat="1" ht="91.5" customHeight="1">
      <c r="B119" s="415" t="s">
        <v>424</v>
      </c>
      <c r="C119" s="415" t="s">
        <v>526</v>
      </c>
      <c r="D119" s="415" t="s">
        <v>401</v>
      </c>
      <c r="E119" s="498" t="s">
        <v>170</v>
      </c>
      <c r="F119" s="499" t="s">
        <v>749</v>
      </c>
      <c r="G119" s="499" t="s">
        <v>831</v>
      </c>
      <c r="H119" s="560">
        <f t="shared" si="4"/>
        <v>112000</v>
      </c>
      <c r="I119" s="558">
        <v>72000</v>
      </c>
      <c r="J119" s="558">
        <v>40000</v>
      </c>
      <c r="K119" s="513">
        <v>40000</v>
      </c>
      <c r="L119" s="805"/>
      <c r="M119" s="805"/>
      <c r="N119" s="805"/>
      <c r="O119" s="805"/>
      <c r="P119" s="805"/>
      <c r="Q119" s="805"/>
      <c r="R119" s="805"/>
      <c r="S119" s="805"/>
      <c r="T119" s="805"/>
      <c r="U119" s="805"/>
      <c r="V119" s="805"/>
      <c r="W119" s="805"/>
    </row>
    <row r="120" spans="2:23" s="531" customFormat="1" ht="150.75" customHeight="1" hidden="1">
      <c r="B120" s="561"/>
      <c r="C120" s="504"/>
      <c r="D120" s="504"/>
      <c r="E120" s="562"/>
      <c r="F120" s="427"/>
      <c r="G120" s="427"/>
      <c r="H120" s="563">
        <f t="shared" si="4"/>
        <v>0</v>
      </c>
      <c r="I120" s="564"/>
      <c r="J120" s="564"/>
      <c r="K120" s="533"/>
      <c r="L120" s="803"/>
      <c r="M120" s="803"/>
      <c r="N120" s="803"/>
      <c r="O120" s="803"/>
      <c r="P120" s="803"/>
      <c r="Q120" s="803"/>
      <c r="R120" s="803"/>
      <c r="S120" s="803"/>
      <c r="T120" s="803"/>
      <c r="U120" s="803"/>
      <c r="V120" s="803"/>
      <c r="W120" s="803"/>
    </row>
    <row r="121" spans="2:23" s="531" customFormat="1" ht="150.75" customHeight="1" hidden="1">
      <c r="B121" s="561"/>
      <c r="C121" s="504"/>
      <c r="D121" s="504"/>
      <c r="E121" s="562"/>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93.75" customHeight="1" hidden="1">
      <c r="B122" s="561" t="s">
        <v>484</v>
      </c>
      <c r="C122" s="504" t="s">
        <v>347</v>
      </c>
      <c r="D122" s="504" t="s">
        <v>700</v>
      </c>
      <c r="E122" s="555" t="s">
        <v>676</v>
      </c>
      <c r="F122" s="427"/>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566"/>
      <c r="G123" s="427"/>
      <c r="H123" s="563">
        <f>I123+J123</f>
        <v>0</v>
      </c>
      <c r="I123" s="564"/>
      <c r="J123" s="564"/>
      <c r="K123" s="533"/>
      <c r="L123" s="803"/>
      <c r="M123" s="803"/>
      <c r="N123" s="803"/>
      <c r="O123" s="803"/>
      <c r="P123" s="803"/>
      <c r="Q123" s="803"/>
      <c r="R123" s="803"/>
      <c r="S123" s="803"/>
      <c r="T123" s="803"/>
      <c r="U123" s="803"/>
      <c r="V123" s="803"/>
      <c r="W123" s="803"/>
    </row>
    <row r="124" spans="2:23" s="531" customFormat="1" ht="150.75" customHeight="1" hidden="1">
      <c r="B124" s="561"/>
      <c r="C124" s="504"/>
      <c r="D124" s="504"/>
      <c r="E124" s="565"/>
      <c r="F124" s="427"/>
      <c r="G124" s="427"/>
      <c r="H124" s="563"/>
      <c r="I124" s="564"/>
      <c r="J124" s="564"/>
      <c r="K124" s="533"/>
      <c r="L124" s="803"/>
      <c r="M124" s="803"/>
      <c r="N124" s="803"/>
      <c r="O124" s="803"/>
      <c r="P124" s="803"/>
      <c r="Q124" s="803"/>
      <c r="R124" s="803"/>
      <c r="S124" s="803"/>
      <c r="T124" s="803"/>
      <c r="U124" s="803"/>
      <c r="V124" s="803"/>
      <c r="W124" s="803"/>
    </row>
    <row r="125" spans="2:23" s="529" customFormat="1" ht="92.25" customHeight="1" hidden="1">
      <c r="B125" s="415" t="s">
        <v>484</v>
      </c>
      <c r="C125" s="415" t="s">
        <v>347</v>
      </c>
      <c r="D125" s="415" t="s">
        <v>700</v>
      </c>
      <c r="E125" s="498" t="s">
        <v>506</v>
      </c>
      <c r="F125" s="499" t="s">
        <v>187</v>
      </c>
      <c r="G125" s="499" t="s">
        <v>595</v>
      </c>
      <c r="H125" s="560">
        <f t="shared" si="4"/>
        <v>0</v>
      </c>
      <c r="I125" s="558"/>
      <c r="J125" s="559"/>
      <c r="K125" s="511"/>
      <c r="L125" s="802"/>
      <c r="M125" s="802"/>
      <c r="N125" s="802"/>
      <c r="O125" s="802"/>
      <c r="P125" s="802"/>
      <c r="Q125" s="802"/>
      <c r="R125" s="802"/>
      <c r="S125" s="802"/>
      <c r="T125" s="802"/>
      <c r="U125" s="802"/>
      <c r="V125" s="802"/>
      <c r="W125" s="802"/>
    </row>
    <row r="126" spans="2:23" s="529" customFormat="1" ht="123" customHeight="1">
      <c r="B126" s="415" t="s">
        <v>484</v>
      </c>
      <c r="C126" s="415" t="s">
        <v>347</v>
      </c>
      <c r="D126" s="415" t="s">
        <v>700</v>
      </c>
      <c r="E126" s="498" t="s">
        <v>506</v>
      </c>
      <c r="F126" s="499" t="s">
        <v>800</v>
      </c>
      <c r="G126" s="499" t="s">
        <v>739</v>
      </c>
      <c r="H126" s="560">
        <f t="shared" si="4"/>
        <v>475000</v>
      </c>
      <c r="I126" s="558">
        <v>475000</v>
      </c>
      <c r="J126" s="559"/>
      <c r="K126" s="511"/>
      <c r="L126" s="802"/>
      <c r="M126" s="802"/>
      <c r="N126" s="802"/>
      <c r="O126" s="802"/>
      <c r="P126" s="802"/>
      <c r="Q126" s="802"/>
      <c r="R126" s="802"/>
      <c r="S126" s="802"/>
      <c r="T126" s="802"/>
      <c r="U126" s="802"/>
      <c r="V126" s="802"/>
      <c r="W126" s="802"/>
    </row>
    <row r="127" spans="2:23" s="607" customFormat="1" ht="60" customHeight="1" hidden="1">
      <c r="B127" s="776" t="s">
        <v>781</v>
      </c>
      <c r="C127" s="776" t="s">
        <v>703</v>
      </c>
      <c r="D127" s="776" t="s">
        <v>700</v>
      </c>
      <c r="E127" s="777" t="s">
        <v>704</v>
      </c>
      <c r="F127" s="775" t="s">
        <v>67</v>
      </c>
      <c r="G127" s="775" t="s">
        <v>739</v>
      </c>
      <c r="H127" s="778">
        <f t="shared" si="4"/>
        <v>0</v>
      </c>
      <c r="I127" s="779"/>
      <c r="J127" s="609"/>
      <c r="K127" s="815"/>
      <c r="L127" s="805"/>
      <c r="M127" s="805"/>
      <c r="N127" s="805"/>
      <c r="O127" s="805"/>
      <c r="P127" s="805"/>
      <c r="Q127" s="805"/>
      <c r="R127" s="805"/>
      <c r="S127" s="805"/>
      <c r="T127" s="805"/>
      <c r="U127" s="805"/>
      <c r="V127" s="805"/>
      <c r="W127" s="805"/>
    </row>
    <row r="128" spans="2:23" s="607" customFormat="1" ht="108.75" customHeight="1">
      <c r="B128" s="415" t="s">
        <v>484</v>
      </c>
      <c r="C128" s="415" t="s">
        <v>347</v>
      </c>
      <c r="D128" s="415" t="s">
        <v>700</v>
      </c>
      <c r="E128" s="498" t="s">
        <v>506</v>
      </c>
      <c r="F128" s="499" t="s">
        <v>786</v>
      </c>
      <c r="G128" s="499" t="s">
        <v>787</v>
      </c>
      <c r="H128" s="560">
        <f t="shared" si="4"/>
        <v>208000</v>
      </c>
      <c r="I128" s="558">
        <v>208000</v>
      </c>
      <c r="J128" s="609"/>
      <c r="K128" s="815"/>
      <c r="L128" s="805"/>
      <c r="M128" s="805"/>
      <c r="N128" s="805"/>
      <c r="O128" s="805"/>
      <c r="P128" s="805"/>
      <c r="Q128" s="805"/>
      <c r="R128" s="805"/>
      <c r="S128" s="805"/>
      <c r="T128" s="805"/>
      <c r="U128" s="805"/>
      <c r="V128" s="805"/>
      <c r="W128" s="805"/>
    </row>
    <row r="129" spans="2:23" s="529" customFormat="1" ht="87.75" customHeight="1">
      <c r="B129" s="415" t="s">
        <v>781</v>
      </c>
      <c r="C129" s="415" t="s">
        <v>703</v>
      </c>
      <c r="D129" s="415" t="s">
        <v>700</v>
      </c>
      <c r="E129" s="287" t="s">
        <v>704</v>
      </c>
      <c r="F129" s="499" t="s">
        <v>784</v>
      </c>
      <c r="G129" s="499" t="s">
        <v>830</v>
      </c>
      <c r="H129" s="560">
        <f t="shared" si="4"/>
        <v>2000000</v>
      </c>
      <c r="I129" s="558">
        <v>2000000</v>
      </c>
      <c r="J129" s="559"/>
      <c r="K129" s="511"/>
      <c r="L129" s="802"/>
      <c r="M129" s="802"/>
      <c r="N129" s="802"/>
      <c r="O129" s="802"/>
      <c r="P129" s="802"/>
      <c r="Q129" s="802"/>
      <c r="R129" s="802"/>
      <c r="S129" s="802"/>
      <c r="T129" s="802"/>
      <c r="U129" s="802"/>
      <c r="V129" s="802"/>
      <c r="W129" s="802"/>
    </row>
    <row r="130" spans="2:23" s="529" customFormat="1" ht="96" customHeight="1">
      <c r="B130" s="415" t="s">
        <v>781</v>
      </c>
      <c r="C130" s="415" t="s">
        <v>703</v>
      </c>
      <c r="D130" s="415" t="s">
        <v>700</v>
      </c>
      <c r="E130" s="287" t="s">
        <v>704</v>
      </c>
      <c r="F130" s="499" t="s">
        <v>782</v>
      </c>
      <c r="G130" s="499" t="s">
        <v>829</v>
      </c>
      <c r="H130" s="560">
        <f t="shared" si="4"/>
        <v>1295000</v>
      </c>
      <c r="I130" s="558">
        <v>1295000</v>
      </c>
      <c r="J130" s="559"/>
      <c r="K130" s="511"/>
      <c r="L130" s="802"/>
      <c r="M130" s="802"/>
      <c r="N130" s="802"/>
      <c r="O130" s="802"/>
      <c r="P130" s="802"/>
      <c r="Q130" s="802"/>
      <c r="R130" s="802"/>
      <c r="S130" s="802"/>
      <c r="T130" s="802"/>
      <c r="U130" s="802"/>
      <c r="V130" s="802"/>
      <c r="W130" s="802"/>
    </row>
    <row r="131" spans="2:23" s="529" customFormat="1" ht="111" customHeight="1">
      <c r="B131" s="415" t="s">
        <v>781</v>
      </c>
      <c r="C131" s="415" t="s">
        <v>703</v>
      </c>
      <c r="D131" s="415" t="s">
        <v>700</v>
      </c>
      <c r="E131" s="287" t="s">
        <v>704</v>
      </c>
      <c r="F131" s="499" t="s">
        <v>798</v>
      </c>
      <c r="G131" s="499" t="s">
        <v>814</v>
      </c>
      <c r="H131" s="560">
        <f t="shared" si="4"/>
        <v>300000</v>
      </c>
      <c r="I131" s="558">
        <v>300000</v>
      </c>
      <c r="J131" s="550"/>
      <c r="K131" s="511"/>
      <c r="L131" s="802"/>
      <c r="M131" s="802"/>
      <c r="N131" s="802"/>
      <c r="O131" s="802"/>
      <c r="P131" s="802"/>
      <c r="Q131" s="802"/>
      <c r="R131" s="802"/>
      <c r="S131" s="802"/>
      <c r="T131" s="802"/>
      <c r="U131" s="802"/>
      <c r="V131" s="802"/>
      <c r="W131" s="802"/>
    </row>
    <row r="132" spans="2:23" s="529" customFormat="1" ht="101.25" customHeight="1">
      <c r="B132" s="415" t="s">
        <v>781</v>
      </c>
      <c r="C132" s="415" t="s">
        <v>703</v>
      </c>
      <c r="D132" s="415" t="s">
        <v>700</v>
      </c>
      <c r="E132" s="287" t="s">
        <v>704</v>
      </c>
      <c r="F132" s="499" t="s">
        <v>799</v>
      </c>
      <c r="G132" s="499" t="s">
        <v>815</v>
      </c>
      <c r="H132" s="560">
        <f t="shared" si="4"/>
        <v>10000</v>
      </c>
      <c r="I132" s="558">
        <v>10000</v>
      </c>
      <c r="J132" s="550"/>
      <c r="K132" s="511"/>
      <c r="L132" s="802"/>
      <c r="M132" s="802"/>
      <c r="N132" s="802"/>
      <c r="O132" s="802"/>
      <c r="P132" s="802"/>
      <c r="Q132" s="802"/>
      <c r="R132" s="802"/>
      <c r="S132" s="802"/>
      <c r="T132" s="802"/>
      <c r="U132" s="802"/>
      <c r="V132" s="802"/>
      <c r="W132" s="802"/>
    </row>
    <row r="133" spans="2:23" s="529" customFormat="1" ht="146.25" customHeight="1" hidden="1">
      <c r="B133" s="415"/>
      <c r="C133" s="415"/>
      <c r="D133" s="415"/>
      <c r="E133" s="287"/>
      <c r="F133" s="499"/>
      <c r="G133" s="499"/>
      <c r="H133" s="560"/>
      <c r="I133" s="558"/>
      <c r="J133" s="550"/>
      <c r="K133" s="511"/>
      <c r="L133" s="802"/>
      <c r="M133" s="802"/>
      <c r="N133" s="802"/>
      <c r="O133" s="802"/>
      <c r="P133" s="802"/>
      <c r="Q133" s="802"/>
      <c r="R133" s="802"/>
      <c r="S133" s="802"/>
      <c r="T133" s="802"/>
      <c r="U133" s="802"/>
      <c r="V133" s="802"/>
      <c r="W133" s="802"/>
    </row>
    <row r="134" spans="2:23" s="529" customFormat="1" ht="153" customHeight="1">
      <c r="B134" s="415" t="s">
        <v>781</v>
      </c>
      <c r="C134" s="415" t="s">
        <v>703</v>
      </c>
      <c r="D134" s="415" t="s">
        <v>700</v>
      </c>
      <c r="E134" s="287" t="s">
        <v>704</v>
      </c>
      <c r="F134" s="499" t="s">
        <v>852</v>
      </c>
      <c r="G134" s="499" t="s">
        <v>797</v>
      </c>
      <c r="H134" s="560">
        <f t="shared" si="4"/>
        <v>410000</v>
      </c>
      <c r="I134" s="558">
        <v>410000</v>
      </c>
      <c r="J134" s="550"/>
      <c r="K134" s="511"/>
      <c r="L134" s="802"/>
      <c r="M134" s="802"/>
      <c r="N134" s="802"/>
      <c r="O134" s="802"/>
      <c r="P134" s="802"/>
      <c r="Q134" s="802"/>
      <c r="R134" s="802"/>
      <c r="S134" s="802"/>
      <c r="T134" s="802"/>
      <c r="U134" s="802"/>
      <c r="V134" s="802"/>
      <c r="W134" s="802"/>
    </row>
    <row r="135" spans="2:23" s="529" customFormat="1" ht="150" customHeight="1">
      <c r="B135" s="415" t="s">
        <v>781</v>
      </c>
      <c r="C135" s="415" t="s">
        <v>703</v>
      </c>
      <c r="D135" s="415" t="s">
        <v>700</v>
      </c>
      <c r="E135" s="287" t="s">
        <v>704</v>
      </c>
      <c r="F135" s="499" t="s">
        <v>865</v>
      </c>
      <c r="G135" s="499" t="s">
        <v>739</v>
      </c>
      <c r="H135" s="560">
        <f t="shared" si="4"/>
        <v>500000</v>
      </c>
      <c r="I135" s="558">
        <v>500000</v>
      </c>
      <c r="J135" s="550"/>
      <c r="K135" s="511"/>
      <c r="L135" s="802"/>
      <c r="M135" s="802"/>
      <c r="N135" s="802"/>
      <c r="O135" s="802"/>
      <c r="P135" s="802"/>
      <c r="Q135" s="802"/>
      <c r="R135" s="802"/>
      <c r="S135" s="802"/>
      <c r="T135" s="802"/>
      <c r="U135" s="802"/>
      <c r="V135" s="802"/>
      <c r="W135" s="802"/>
    </row>
    <row r="136" spans="2:23" s="529" customFormat="1" ht="135" customHeight="1" hidden="1">
      <c r="B136" s="415" t="s">
        <v>781</v>
      </c>
      <c r="C136" s="415"/>
      <c r="D136" s="415"/>
      <c r="E136" s="287"/>
      <c r="F136" s="499"/>
      <c r="G136" s="499"/>
      <c r="H136" s="560">
        <f t="shared" si="4"/>
        <v>0</v>
      </c>
      <c r="I136" s="558"/>
      <c r="J136" s="550"/>
      <c r="K136" s="511"/>
      <c r="L136" s="802"/>
      <c r="M136" s="802"/>
      <c r="N136" s="802"/>
      <c r="O136" s="802"/>
      <c r="P136" s="802"/>
      <c r="Q136" s="802"/>
      <c r="R136" s="802"/>
      <c r="S136" s="802"/>
      <c r="T136" s="802"/>
      <c r="U136" s="802"/>
      <c r="V136" s="802"/>
      <c r="W136" s="802"/>
    </row>
    <row r="137" spans="2:23" s="607" customFormat="1" ht="150" customHeight="1">
      <c r="B137" s="415" t="s">
        <v>781</v>
      </c>
      <c r="C137" s="415" t="s">
        <v>703</v>
      </c>
      <c r="D137" s="415" t="s">
        <v>700</v>
      </c>
      <c r="E137" s="287" t="s">
        <v>704</v>
      </c>
      <c r="F137" s="499" t="s">
        <v>866</v>
      </c>
      <c r="G137" s="499" t="s">
        <v>739</v>
      </c>
      <c r="H137" s="560">
        <f t="shared" si="4"/>
        <v>500000</v>
      </c>
      <c r="I137" s="558">
        <v>500000</v>
      </c>
      <c r="J137" s="609"/>
      <c r="K137" s="815"/>
      <c r="L137" s="805"/>
      <c r="M137" s="805"/>
      <c r="N137" s="805"/>
      <c r="O137" s="805"/>
      <c r="P137" s="805"/>
      <c r="Q137" s="805"/>
      <c r="R137" s="805"/>
      <c r="S137" s="805"/>
      <c r="T137" s="805"/>
      <c r="U137" s="805"/>
      <c r="V137" s="805"/>
      <c r="W137" s="805"/>
    </row>
    <row r="138" spans="2:23" s="971" customFormat="1" ht="127.5" customHeight="1">
      <c r="B138" s="972"/>
      <c r="C138" s="972" t="s">
        <v>703</v>
      </c>
      <c r="D138" s="972" t="s">
        <v>700</v>
      </c>
      <c r="E138" s="973" t="s">
        <v>704</v>
      </c>
      <c r="F138" s="974" t="s">
        <v>884</v>
      </c>
      <c r="G138" s="974" t="s">
        <v>893</v>
      </c>
      <c r="H138" s="975">
        <f t="shared" si="4"/>
        <v>900000</v>
      </c>
      <c r="I138" s="976">
        <v>900000</v>
      </c>
      <c r="J138" s="977"/>
      <c r="K138" s="978"/>
      <c r="L138" s="979"/>
      <c r="M138" s="979"/>
      <c r="N138" s="979"/>
      <c r="O138" s="979"/>
      <c r="P138" s="979"/>
      <c r="Q138" s="979"/>
      <c r="R138" s="979"/>
      <c r="S138" s="979"/>
      <c r="T138" s="979"/>
      <c r="U138" s="979"/>
      <c r="V138" s="979"/>
      <c r="W138" s="979"/>
    </row>
    <row r="139" spans="1:23" s="682" customFormat="1" ht="28.5" customHeight="1">
      <c r="A139" s="774" t="s">
        <v>778</v>
      </c>
      <c r="B139" s="677"/>
      <c r="C139" s="678"/>
      <c r="D139" s="678"/>
      <c r="E139" s="679" t="s">
        <v>701</v>
      </c>
      <c r="F139" s="679"/>
      <c r="G139" s="679"/>
      <c r="H139" s="680">
        <f t="shared" si="4"/>
        <v>107094347.46000001</v>
      </c>
      <c r="I139" s="681">
        <f>I117+I105+I84+I57+I8</f>
        <v>69206526</v>
      </c>
      <c r="J139" s="681">
        <f>J117+J105+J84+J57+J8</f>
        <v>37887821.46</v>
      </c>
      <c r="K139" s="681">
        <f>K117+K105+K84+K57+K8</f>
        <v>37759704</v>
      </c>
      <c r="L139" s="808"/>
      <c r="M139" s="808"/>
      <c r="N139" s="808"/>
      <c r="O139" s="808"/>
      <c r="P139" s="808"/>
      <c r="Q139" s="808"/>
      <c r="R139" s="808"/>
      <c r="S139" s="808"/>
      <c r="T139" s="808"/>
      <c r="U139" s="808"/>
      <c r="V139" s="808"/>
      <c r="W139" s="808"/>
    </row>
    <row r="140" spans="3:23" s="428" customFormat="1" ht="14.25">
      <c r="C140" s="430"/>
      <c r="D140" s="430"/>
      <c r="E140" s="109"/>
      <c r="F140" s="109"/>
      <c r="G140" s="109"/>
      <c r="H140" s="109"/>
      <c r="I140" s="440"/>
      <c r="J140" s="440"/>
      <c r="K140" s="431"/>
      <c r="L140" s="809"/>
      <c r="M140" s="809"/>
      <c r="N140" s="809"/>
      <c r="O140" s="809"/>
      <c r="P140" s="809"/>
      <c r="Q140" s="809"/>
      <c r="R140" s="809"/>
      <c r="S140" s="809"/>
      <c r="T140" s="809"/>
      <c r="U140" s="809"/>
      <c r="V140" s="809"/>
      <c r="W140" s="809"/>
    </row>
    <row r="141" spans="3:23" s="428" customFormat="1" ht="23.25" customHeight="1">
      <c r="C141" s="432"/>
      <c r="D141" s="432"/>
      <c r="F141" s="94"/>
      <c r="G141" s="94"/>
      <c r="H141" s="94"/>
      <c r="I141" s="111"/>
      <c r="K141" s="434"/>
      <c r="L141" s="809"/>
      <c r="M141" s="809"/>
      <c r="N141" s="809"/>
      <c r="O141" s="809"/>
      <c r="P141" s="809"/>
      <c r="Q141" s="809"/>
      <c r="R141" s="809"/>
      <c r="S141" s="809"/>
      <c r="T141" s="809"/>
      <c r="U141" s="809"/>
      <c r="V141" s="809"/>
      <c r="W141" s="809"/>
    </row>
    <row r="142" spans="2:23" s="428" customFormat="1" ht="23.25" customHeight="1">
      <c r="B142" s="1138" t="s">
        <v>394</v>
      </c>
      <c r="C142" s="1138"/>
      <c r="D142" s="1138"/>
      <c r="E142" s="94"/>
      <c r="F142" s="94"/>
      <c r="G142" s="94"/>
      <c r="H142" s="441" t="s">
        <v>172</v>
      </c>
      <c r="I142" s="111"/>
      <c r="J142" s="111"/>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2:23" s="428" customFormat="1" ht="22.5" customHeight="1">
      <c r="B144" s="1138"/>
      <c r="C144" s="1138"/>
      <c r="D144" s="1138"/>
      <c r="E144" s="433"/>
      <c r="F144" s="433"/>
      <c r="G144" s="433"/>
      <c r="H144" s="441"/>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3:23" s="428" customFormat="1" ht="12.7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2"/>
      <c r="D158" s="432"/>
      <c r="E158" s="433"/>
      <c r="F158" s="433"/>
      <c r="G158" s="433"/>
      <c r="H158" s="433"/>
      <c r="I158" s="434"/>
      <c r="J158" s="434"/>
      <c r="K158" s="434"/>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36"/>
      <c r="D201" s="436"/>
      <c r="E201" s="433"/>
      <c r="F201" s="433"/>
      <c r="G201" s="433"/>
      <c r="H201" s="433"/>
      <c r="I201" s="437"/>
      <c r="J201" s="437"/>
      <c r="K201" s="437"/>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1:23" s="428" customFormat="1" ht="12.75">
      <c r="A415" s="435"/>
      <c r="B415" s="435"/>
      <c r="C415" s="429"/>
      <c r="D415" s="429"/>
      <c r="E415" s="438"/>
      <c r="F415" s="438"/>
      <c r="G415" s="438"/>
      <c r="H415" s="438"/>
      <c r="I415" s="429"/>
      <c r="J415" s="429"/>
      <c r="K415" s="429"/>
      <c r="L415" s="809"/>
      <c r="M415" s="809"/>
      <c r="N415" s="809"/>
      <c r="O415" s="809"/>
      <c r="P415" s="809"/>
      <c r="Q415" s="809"/>
      <c r="R415" s="809"/>
      <c r="S415" s="809"/>
      <c r="T415" s="809"/>
      <c r="U415" s="809"/>
      <c r="V415" s="809"/>
      <c r="W415" s="809"/>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row r="475" spans="6:8" ht="12.75">
      <c r="F475" s="114"/>
      <c r="G475" s="114"/>
      <c r="H475" s="114"/>
    </row>
  </sheetData>
  <sheetProtection/>
  <mergeCells count="16">
    <mergeCell ref="B5:B6"/>
    <mergeCell ref="C5:C6"/>
    <mergeCell ref="D5:D6"/>
    <mergeCell ref="E5:E6"/>
    <mergeCell ref="B144:D144"/>
    <mergeCell ref="D2:J2"/>
    <mergeCell ref="C4:D4"/>
    <mergeCell ref="C3:D3"/>
    <mergeCell ref="B142:D142"/>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1" max="10" man="1"/>
    <brk id="93" max="10" man="1"/>
    <brk id="111" max="10" man="1"/>
    <brk id="1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2023-12-27T09:41:23Z</cp:lastPrinted>
  <dcterms:created xsi:type="dcterms:W3CDTF">2004-10-20T08:35:41Z</dcterms:created>
  <dcterms:modified xsi:type="dcterms:W3CDTF">2023-12-27T09:41:27Z</dcterms:modified>
  <cp:category/>
  <cp:version/>
  <cp:contentType/>
  <cp:contentStatus/>
</cp:coreProperties>
</file>